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VELOPMENT\ACT-html\fields\ks_rso\2017\"/>
    </mc:Choice>
  </mc:AlternateContent>
  <bookViews>
    <workbookView xWindow="480" yWindow="135" windowWidth="18195" windowHeight="10800"/>
  </bookViews>
  <sheets>
    <sheet name="Limited Irr Fillable Doc Tool" sheetId="6" r:id="rId1"/>
    <sheet name="Limited Irr Doc Too Example" sheetId="5" r:id="rId2"/>
    <sheet name="Water Apportionment Tool" sheetId="9" r:id="rId3"/>
    <sheet name="Water Apportionment Tool Exampl" sheetId="7" r:id="rId4"/>
    <sheet name="Meter Calculation Conversion" sheetId="8" r:id="rId5"/>
    <sheet name="Sheet1 (2)" sheetId="4" state="hidden" r:id="rId6"/>
    <sheet name="Sheet1" sheetId="1" state="hidden" r:id="rId7"/>
    <sheet name="Sheet2" sheetId="2" state="hidden" r:id="rId8"/>
    <sheet name="Sheet3" sheetId="3" state="hidden" r:id="rId9"/>
  </sheets>
  <definedNames>
    <definedName name="_xlnm.Print_Area" localSheetId="1">'Limited Irr Doc Too Example'!$A$1:$F$35</definedName>
    <definedName name="_xlnm.Print_Area" localSheetId="0">'Limited Irr Fillable Doc Tool'!$A$1:$F$35</definedName>
  </definedNames>
  <calcPr calcId="152510"/>
</workbook>
</file>

<file path=xl/calcChain.xml><?xml version="1.0" encoding="utf-8"?>
<calcChain xmlns="http://schemas.openxmlformats.org/spreadsheetml/2006/main">
  <c r="S33" i="9" l="1"/>
  <c r="S32" i="9"/>
  <c r="R29" i="9"/>
  <c r="Q29" i="9"/>
  <c r="P29" i="9"/>
  <c r="O29" i="9"/>
  <c r="N29" i="9"/>
  <c r="M29" i="9"/>
  <c r="L29" i="9"/>
  <c r="K29" i="9"/>
  <c r="J29" i="9"/>
  <c r="I29" i="9"/>
  <c r="H29" i="9"/>
  <c r="G29" i="9"/>
  <c r="S29" i="9"/>
  <c r="S21" i="9"/>
  <c r="S20" i="9"/>
  <c r="S19" i="9"/>
  <c r="R16" i="9"/>
  <c r="Q16" i="9"/>
  <c r="P16" i="9"/>
  <c r="O16" i="9"/>
  <c r="N16" i="9"/>
  <c r="M16" i="9"/>
  <c r="L16" i="9"/>
  <c r="K16" i="9"/>
  <c r="J16" i="9"/>
  <c r="I16" i="9"/>
  <c r="H16" i="9"/>
  <c r="G16" i="9"/>
  <c r="S8" i="9"/>
  <c r="S7" i="9"/>
  <c r="R4" i="9"/>
  <c r="Q4" i="9"/>
  <c r="P4" i="9"/>
  <c r="O4" i="9"/>
  <c r="N4" i="9"/>
  <c r="M4" i="9"/>
  <c r="L4" i="9"/>
  <c r="K4" i="9"/>
  <c r="J4" i="9"/>
  <c r="I4" i="9"/>
  <c r="H4" i="9"/>
  <c r="G4" i="9"/>
  <c r="S4" i="9"/>
  <c r="S16" i="9"/>
  <c r="H70" i="8"/>
  <c r="H52" i="8"/>
  <c r="H35" i="8"/>
  <c r="H33" i="8"/>
  <c r="H15" i="8"/>
  <c r="H17" i="8"/>
  <c r="S33" i="7"/>
  <c r="S32" i="7"/>
  <c r="R29" i="7"/>
  <c r="Q29" i="7"/>
  <c r="P29" i="7"/>
  <c r="O29" i="7"/>
  <c r="N29" i="7"/>
  <c r="M29" i="7"/>
  <c r="L29" i="7"/>
  <c r="K29" i="7"/>
  <c r="J29" i="7"/>
  <c r="I29" i="7"/>
  <c r="H29" i="7"/>
  <c r="G29" i="7"/>
  <c r="S29" i="7"/>
  <c r="S21" i="7"/>
  <c r="S20" i="7"/>
  <c r="S19" i="7"/>
  <c r="R16" i="7"/>
  <c r="Q16" i="7"/>
  <c r="P16" i="7"/>
  <c r="O16" i="7"/>
  <c r="N16" i="7"/>
  <c r="M16" i="7"/>
  <c r="L16" i="7"/>
  <c r="K16" i="7"/>
  <c r="J16" i="7"/>
  <c r="I16" i="7"/>
  <c r="H16" i="7"/>
  <c r="G16" i="7"/>
  <c r="S16" i="7"/>
  <c r="S8" i="7"/>
  <c r="S7" i="7"/>
  <c r="R4" i="7"/>
  <c r="Q4" i="7"/>
  <c r="P4" i="7"/>
  <c r="O4" i="7"/>
  <c r="N4" i="7"/>
  <c r="M4" i="7"/>
  <c r="L4" i="7"/>
  <c r="K4" i="7"/>
  <c r="J4" i="7"/>
  <c r="I4" i="7"/>
  <c r="H4" i="7"/>
  <c r="G4" i="7"/>
  <c r="S4" i="7"/>
  <c r="D25" i="6"/>
  <c r="C25" i="6"/>
  <c r="B25" i="6"/>
  <c r="F24" i="6"/>
  <c r="F23" i="6"/>
  <c r="F22" i="6"/>
  <c r="F21" i="6"/>
  <c r="F20" i="6"/>
  <c r="F19" i="6"/>
  <c r="F18" i="6"/>
  <c r="F17" i="6"/>
  <c r="F16" i="6"/>
  <c r="F15" i="6"/>
  <c r="F25" i="6"/>
  <c r="D25" i="5"/>
  <c r="C25" i="5"/>
  <c r="B25" i="5"/>
  <c r="F24" i="5"/>
  <c r="F23" i="5"/>
  <c r="F22" i="5"/>
  <c r="F21" i="5"/>
  <c r="F20" i="5"/>
  <c r="F19" i="5"/>
  <c r="F18" i="5"/>
  <c r="F17" i="5"/>
  <c r="F16" i="5"/>
  <c r="F15" i="5"/>
  <c r="F25" i="5"/>
</calcChain>
</file>

<file path=xl/sharedStrings.xml><?xml version="1.0" encoding="utf-8"?>
<sst xmlns="http://schemas.openxmlformats.org/spreadsheetml/2006/main" count="386" uniqueCount="168">
  <si>
    <t>Documentation Tool for Limited Irrigation</t>
  </si>
  <si>
    <t>1. Crop Year:</t>
  </si>
  <si>
    <t>10. Crop:</t>
  </si>
  <si>
    <t>2. State:</t>
  </si>
  <si>
    <t>11. Type:</t>
  </si>
  <si>
    <t>3. County</t>
  </si>
  <si>
    <t>12. Practice:</t>
  </si>
  <si>
    <t>4. Producer Name:</t>
  </si>
  <si>
    <t>13. FSN:</t>
  </si>
  <si>
    <t>5. Address:</t>
  </si>
  <si>
    <t>14. Tract:</t>
  </si>
  <si>
    <t>6. City, ST, Zip:</t>
  </si>
  <si>
    <t>15. Field:</t>
  </si>
  <si>
    <t>7. Phone:</t>
  </si>
  <si>
    <t>16. Unit:</t>
  </si>
  <si>
    <t>8. Tax ID:</t>
  </si>
  <si>
    <t>17. Land ID:</t>
  </si>
  <si>
    <t>9. Policy Number:</t>
  </si>
  <si>
    <t>18. Well ID:</t>
  </si>
  <si>
    <t>19. Year</t>
  </si>
  <si>
    <t>20. Acres</t>
  </si>
  <si>
    <t>21. Yield</t>
  </si>
  <si>
    <r>
      <t>21.Yield</t>
    </r>
    <r>
      <rPr>
        <u/>
        <sz val="10"/>
        <color theme="1"/>
        <rFont val="Helvetica"/>
        <family val="2"/>
      </rPr>
      <t xml:space="preserve"> (After trend, substitution, exclusion, as applicable)</t>
    </r>
  </si>
  <si>
    <r>
      <t xml:space="preserve">22. </t>
    </r>
    <r>
      <rPr>
        <vertAlign val="superscript"/>
        <sz val="12"/>
        <color theme="1"/>
        <rFont val="Helvetica"/>
        <family val="2"/>
      </rPr>
      <t>1</t>
    </r>
    <r>
      <rPr>
        <sz val="12"/>
        <color theme="1"/>
        <rFont val="Helvetica"/>
        <family val="2"/>
      </rPr>
      <t>Water</t>
    </r>
  </si>
  <si>
    <t xml:space="preserve">23. Water </t>
  </si>
  <si>
    <t>(Acre-Feet)</t>
  </si>
  <si>
    <t xml:space="preserve">(Acre-Inch) </t>
  </si>
  <si>
    <t>Average</t>
  </si>
  <si>
    <t>24 Rate Yield</t>
  </si>
  <si>
    <t>26. Max Intended Irrigation Current Year:</t>
  </si>
  <si>
    <t>25. APH Yield:</t>
  </si>
  <si>
    <t>27. Irrigation SystemType:</t>
  </si>
  <si>
    <t xml:space="preserve">NOTES: </t>
  </si>
  <si>
    <r>
      <t xml:space="preserve">Click </t>
    </r>
    <r>
      <rPr>
        <b/>
        <u/>
        <sz val="11"/>
        <rFont val="Calibri"/>
        <family val="2"/>
        <scheme val="minor"/>
      </rPr>
      <t>here</t>
    </r>
    <r>
      <rPr>
        <b/>
        <sz val="11"/>
        <rFont val="Calibri"/>
        <family val="2"/>
        <scheme val="minor"/>
      </rPr>
      <t xml:space="preserve"> if a well is providing water to more than one section or more than one crop, please refer to Water Apportionment Tool tab.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</si>
  <si>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Include all available years </t>
    </r>
  </si>
  <si>
    <t>Corn</t>
  </si>
  <si>
    <t>Kansas</t>
  </si>
  <si>
    <t>Grain</t>
  </si>
  <si>
    <t>Sherman</t>
  </si>
  <si>
    <t>Irrigated</t>
  </si>
  <si>
    <t>Sherman Farmer, Inc</t>
  </si>
  <si>
    <t>XXX</t>
  </si>
  <si>
    <t>785-675-2256</t>
  </si>
  <si>
    <t>XXXXXXX</t>
  </si>
  <si>
    <t>XX-XXXXXXX</t>
  </si>
  <si>
    <t>XX-XXXS-XXXW</t>
  </si>
  <si>
    <t>XXXXX</t>
  </si>
  <si>
    <t>xxxx</t>
  </si>
  <si>
    <t>center pivot</t>
  </si>
  <si>
    <t>If a well is providing water to more than one section or more than one crop, please refer to Water Apportionment Tool tab.</t>
  </si>
  <si>
    <t>XYZ Farms - Example 1 - one field double cropped</t>
  </si>
  <si>
    <t>Legal Description</t>
  </si>
  <si>
    <t>DWR File #</t>
  </si>
  <si>
    <t>Meter Start</t>
  </si>
  <si>
    <t>Meter Units</t>
  </si>
  <si>
    <t>Meter Multiplier</t>
  </si>
  <si>
    <t>Units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</si>
  <si>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</si>
  <si>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</si>
  <si>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</si>
  <si>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</si>
  <si>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</si>
  <si>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</si>
  <si>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</si>
  <si>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</si>
  <si>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</si>
  <si>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</si>
  <si>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</si>
  <si>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</si>
  <si>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Acre Feet</t>
  </si>
  <si>
    <t>Meter Reading</t>
  </si>
  <si>
    <t>Water Applied Acre-Feet</t>
  </si>
  <si>
    <t>Acres Irrigated</t>
  </si>
  <si>
    <t>Crop</t>
  </si>
  <si>
    <t>Acre-Inches</t>
  </si>
  <si>
    <t>Total Crop Use</t>
  </si>
  <si>
    <t>Plant Date</t>
  </si>
  <si>
    <t>Harvest Date</t>
  </si>
  <si>
    <t>XYZ Farms - Example 2 - one field split</t>
  </si>
  <si>
    <t>Water Applied</t>
  </si>
  <si>
    <t xml:space="preserve"> </t>
  </si>
  <si>
    <t>XYZ Farms - Example 3 - two fields one well</t>
  </si>
  <si>
    <t>5-15S-30W</t>
  </si>
  <si>
    <t>Ac-Ft</t>
  </si>
  <si>
    <t>Wheat</t>
  </si>
  <si>
    <t>Soybeans</t>
  </si>
  <si>
    <r>
      <t xml:space="preserve">Comments:  </t>
    </r>
    <r>
      <rPr>
        <sz val="10"/>
        <color rgb="FFFF0000"/>
        <rFont val="Arial"/>
        <family val="2"/>
      </rPr>
      <t xml:space="preserve">This entire acreage for this field was double cropped in 2015.  </t>
    </r>
  </si>
  <si>
    <t>5/1/2015 (Corn)</t>
  </si>
  <si>
    <t>6/1/2015 (Soybeans)</t>
  </si>
  <si>
    <t>5/30/2015 (Wheat)</t>
  </si>
  <si>
    <r>
      <t xml:space="preserve">Comments:  </t>
    </r>
    <r>
      <rPr>
        <sz val="10"/>
        <color rgb="FFFF0000"/>
        <rFont val="Arial"/>
        <family val="2"/>
      </rPr>
      <t>There was a 50/50 split of June's water use.</t>
    </r>
  </si>
  <si>
    <t>Alfalfa</t>
  </si>
  <si>
    <r>
      <t xml:space="preserve">Comments:  </t>
    </r>
    <r>
      <rPr>
        <sz val="10"/>
        <color rgb="FFFF0000"/>
        <rFont val="Arial"/>
        <family val="2"/>
      </rPr>
      <t xml:space="preserve">Water was diverted to the alfalfa field beginnng on May 1 with a meter readin of 214.00.  Water was then diverted to fhe corn field on May 15 with a start meter reading 230.000.  Pictures of the meter reading are attached for support documentation.  </t>
    </r>
  </si>
  <si>
    <t xml:space="preserve">Meter Calculation Spreadsheet - Determine your meter type and use only that section  </t>
  </si>
  <si>
    <r>
      <t xml:space="preserve">(NOTE:  Do </t>
    </r>
    <r>
      <rPr>
        <b/>
        <u/>
        <sz val="12"/>
        <rFont val="Arial"/>
        <family val="2"/>
      </rPr>
      <t>NOT</t>
    </r>
    <r>
      <rPr>
        <b/>
        <sz val="12"/>
        <rFont val="Arial"/>
        <family val="2"/>
      </rPr>
      <t xml:space="preserve"> convert gallons to AF when reporting your annual water use to DWR)</t>
    </r>
  </si>
  <si>
    <t>Example Older Style</t>
  </si>
  <si>
    <t>Example Newer Style</t>
  </si>
  <si>
    <r>
      <t xml:space="preserve">For Meters calibrated in </t>
    </r>
    <r>
      <rPr>
        <b/>
        <u/>
        <sz val="10"/>
        <rFont val="Arial"/>
        <family val="2"/>
      </rPr>
      <t>Gallons w/ 1000 multiplier</t>
    </r>
    <r>
      <rPr>
        <sz val="10"/>
        <color rgb="FF000000"/>
        <rFont val="Arial"/>
        <family val="2"/>
      </rPr>
      <t xml:space="preserve"> (examples at right) use this section only:</t>
    </r>
  </si>
  <si>
    <t>Inputs below are:  all digits (without leading zeroes) PLUS the full multiplier (3 zeroes on the end)</t>
  </si>
  <si>
    <t>Beginning Number</t>
  </si>
  <si>
    <t>Ending Number</t>
  </si>
  <si>
    <t>Total Gallons Pumped</t>
  </si>
  <si>
    <t>FYI:</t>
  </si>
  <si>
    <t>(Your Gallons converted to Acrefeet)………….</t>
  </si>
  <si>
    <r>
      <t xml:space="preserve">For Meters calibrated in </t>
    </r>
    <r>
      <rPr>
        <b/>
        <u/>
        <sz val="10"/>
        <rFont val="Arial"/>
        <family val="2"/>
      </rPr>
      <t>Gallons w/ 100 multiplier</t>
    </r>
    <r>
      <rPr>
        <sz val="10"/>
        <color rgb="FF000000"/>
        <rFont val="Arial"/>
        <family val="2"/>
      </rPr>
      <t xml:space="preserve"> (2 fixed digits) use this section only:</t>
    </r>
  </si>
  <si>
    <t>Inputs below are: all digits (without leading zeroes) PLUS the full multiplier (2 zeroes on the end)</t>
  </si>
  <si>
    <t>(Your Gallons converted to Acrefeet)…………</t>
  </si>
  <si>
    <r>
      <t xml:space="preserve">For Meters calibrated in </t>
    </r>
    <r>
      <rPr>
        <b/>
        <u/>
        <sz val="10"/>
        <rFont val="Arial"/>
        <family val="2"/>
      </rPr>
      <t>Acre Feet</t>
    </r>
    <r>
      <rPr>
        <sz val="10"/>
        <color rgb="FF000000"/>
        <rFont val="Arial"/>
        <family val="2"/>
      </rPr>
      <t xml:space="preserve"> w/ .001 multiplier use this section only:</t>
    </r>
  </si>
  <si>
    <t>Example</t>
  </si>
  <si>
    <t>Inputs below will contain all 6 digits (except leading zeroes) WITH a decimal point before the last 3 digits</t>
  </si>
  <si>
    <t>Total Acre Feet Pumped</t>
  </si>
  <si>
    <r>
      <t xml:space="preserve">For Meters calibrated in </t>
    </r>
    <r>
      <rPr>
        <b/>
        <sz val="10"/>
        <rFont val="Arial"/>
        <family val="2"/>
      </rPr>
      <t>Acre Feet</t>
    </r>
    <r>
      <rPr>
        <sz val="10"/>
        <color rgb="FF000000"/>
        <rFont val="Arial"/>
        <family val="2"/>
      </rPr>
      <t xml:space="preserve"> w/ .0001 multiplier use this section only:</t>
    </r>
  </si>
  <si>
    <t>Inputs above should contain all 6 digits (ignore leading zeroes) WITH a decimal point before the last 4 digits</t>
  </si>
  <si>
    <t xml:space="preserve">FINAL NOTES:  </t>
  </si>
  <si>
    <t>1:  The "Beginning Number" in all cases (except a new meter) will be the same as last year's "Ending Number"</t>
  </si>
  <si>
    <t>2.  This spreadsheet automatically accounts for meters that "roll over".  Enter the actual meter numbers</t>
  </si>
  <si>
    <t>regardless of which number is larger.</t>
  </si>
  <si>
    <t>3.  For Questions, contact the GMD 4 Office at:  785-462-3915</t>
  </si>
  <si>
    <t>7. Producer Name:</t>
  </si>
  <si>
    <t>8. Address:</t>
  </si>
  <si>
    <t>9. City, ST, Zip:</t>
  </si>
  <si>
    <t>10. Phone:</t>
  </si>
  <si>
    <t>11. Tax ID:</t>
  </si>
  <si>
    <t>12. Policy Number:</t>
  </si>
  <si>
    <t>4. Crop:</t>
  </si>
  <si>
    <t>5. Type:</t>
  </si>
  <si>
    <t>6. Practice:</t>
  </si>
  <si>
    <t>18. Water Source:</t>
  </si>
  <si>
    <t>24. Rate Yield:</t>
  </si>
  <si>
    <t>*Please note if a well is providing water to more than one section</t>
  </si>
  <si>
    <t>Crop Year:</t>
  </si>
  <si>
    <t>Producer Name:</t>
  </si>
  <si>
    <t>John Brown</t>
  </si>
  <si>
    <t>State:</t>
  </si>
  <si>
    <t>KS</t>
  </si>
  <si>
    <t>Address:</t>
  </si>
  <si>
    <t xml:space="preserve">RR X Box XXX </t>
  </si>
  <si>
    <t>County</t>
  </si>
  <si>
    <t>Sheridan</t>
  </si>
  <si>
    <t>City, ST, Zip:</t>
  </si>
  <si>
    <t>Hoxie, KS 67740</t>
  </si>
  <si>
    <t>Crop:</t>
  </si>
  <si>
    <t>0041</t>
  </si>
  <si>
    <t>Phone:</t>
  </si>
  <si>
    <t>Type:</t>
  </si>
  <si>
    <t>016</t>
  </si>
  <si>
    <t>GSG</t>
  </si>
  <si>
    <t>Tax ID:</t>
  </si>
  <si>
    <t>2/58-89999999</t>
  </si>
  <si>
    <t>Practice:</t>
  </si>
  <si>
    <t>002</t>
  </si>
  <si>
    <t>IRR</t>
  </si>
  <si>
    <t>Policy Number:</t>
  </si>
  <si>
    <t>FSN:</t>
  </si>
  <si>
    <t>Tract:</t>
  </si>
  <si>
    <t>Field:</t>
  </si>
  <si>
    <t>Unit:</t>
  </si>
  <si>
    <t>00020001</t>
  </si>
  <si>
    <t>Year</t>
  </si>
  <si>
    <t>Acres</t>
  </si>
  <si>
    <t>Yield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</si>
  <si>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Water</t>
    </r>
  </si>
  <si>
    <t>Land ID</t>
  </si>
  <si>
    <t>Water</t>
  </si>
  <si>
    <t>(Acre-Inch)</t>
  </si>
  <si>
    <t>(Section-Township-Range)</t>
  </si>
  <si>
    <t>Source</t>
  </si>
  <si>
    <t>Rate Yield: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</si>
</sst>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\(###\)\ ###\-####"/>
    <numFmt numFmtId="165" formatCode="0.0"/>
    <numFmt numFmtId="166" formatCode="#,##0.000"/>
    <numFmt numFmtId="167" formatCode="0.000"/>
    <numFmt numFmtId="168" formatCode="#,##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vertAlign val="superscript"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Helvetica"/>
      <family val="2"/>
    </font>
    <font>
      <b/>
      <sz val="12"/>
      <color theme="1"/>
      <name val="Calibri"/>
      <family val="2"/>
      <scheme val="minor"/>
    </font>
    <font>
      <u/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u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20" fillId="0" borderId="0"/>
  </cellStyleXfs>
  <cellXfs count="26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9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quotePrefix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2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7" xfId="0" quotePrefix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0" xfId="0" quotePrefix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quotePrefix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7" fillId="3" borderId="41" xfId="0" applyFont="1" applyFill="1" applyBorder="1"/>
    <xf numFmtId="0" fontId="7" fillId="0" borderId="0" xfId="0" applyFont="1"/>
    <xf numFmtId="0" fontId="7" fillId="3" borderId="42" xfId="0" applyFont="1" applyFill="1" applyBorder="1"/>
    <xf numFmtId="0" fontId="7" fillId="3" borderId="43" xfId="0" applyFont="1" applyFill="1" applyBorder="1"/>
    <xf numFmtId="0" fontId="7" fillId="0" borderId="0" xfId="0" applyFont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9" fillId="4" borderId="12" xfId="0" quotePrefix="1" applyFont="1" applyFill="1" applyBorder="1" applyAlignment="1">
      <alignment horizontal="center" vertical="center"/>
    </xf>
    <xf numFmtId="0" fontId="9" fillId="4" borderId="14" xfId="0" quotePrefix="1" applyFont="1" applyFill="1" applyBorder="1" applyAlignment="1">
      <alignment horizontal="center" vertical="center"/>
    </xf>
    <xf numFmtId="0" fontId="9" fillId="4" borderId="17" xfId="0" quotePrefix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vertical="center"/>
    </xf>
    <xf numFmtId="0" fontId="9" fillId="4" borderId="35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165" fontId="9" fillId="4" borderId="9" xfId="1" applyNumberFormat="1" applyFont="1" applyFill="1" applyBorder="1" applyAlignment="1">
      <alignment horizontal="center" vertical="center"/>
    </xf>
    <xf numFmtId="165" fontId="9" fillId="4" borderId="48" xfId="1" applyNumberFormat="1" applyFont="1" applyFill="1" applyBorder="1" applyAlignment="1">
      <alignment horizontal="center" vertical="center"/>
    </xf>
    <xf numFmtId="165" fontId="4" fillId="0" borderId="50" xfId="1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readingOrder="1"/>
    </xf>
    <xf numFmtId="0" fontId="14" fillId="0" borderId="2" xfId="2" applyFont="1" applyBorder="1" applyAlignment="1">
      <alignment horizontal="center" vertical="center" readingOrder="1"/>
    </xf>
    <xf numFmtId="0" fontId="14" fillId="0" borderId="0" xfId="2" applyFont="1" applyBorder="1" applyAlignment="1">
      <alignment horizontal="center" vertical="center" readingOrder="1"/>
    </xf>
    <xf numFmtId="0" fontId="13" fillId="0" borderId="0" xfId="2" applyFont="1" applyAlignment="1">
      <alignment horizontal="center" vertical="center" wrapText="1"/>
    </xf>
    <xf numFmtId="0" fontId="13" fillId="0" borderId="0" xfId="2" applyAlignment="1">
      <alignment horizontal="center" vertical="center" wrapText="1"/>
    </xf>
    <xf numFmtId="0" fontId="15" fillId="0" borderId="53" xfId="2" applyFont="1" applyBorder="1" applyAlignment="1">
      <alignment horizontal="center" vertical="center" wrapText="1" readingOrder="1"/>
    </xf>
    <xf numFmtId="0" fontId="15" fillId="5" borderId="53" xfId="2" applyFont="1" applyFill="1" applyBorder="1" applyAlignment="1">
      <alignment horizontal="center" vertical="center" wrapText="1" readingOrder="1"/>
    </xf>
    <xf numFmtId="0" fontId="15" fillId="0" borderId="53" xfId="2" applyFont="1" applyBorder="1" applyAlignment="1">
      <alignment horizontal="center" vertical="center" readingOrder="1"/>
    </xf>
    <xf numFmtId="14" fontId="15" fillId="0" borderId="43" xfId="2" applyNumberFormat="1" applyFont="1" applyBorder="1" applyAlignment="1">
      <alignment horizontal="center" vertical="center" readingOrder="1"/>
    </xf>
    <xf numFmtId="167" fontId="16" fillId="0" borderId="53" xfId="2" applyNumberFormat="1" applyFont="1" applyBorder="1" applyAlignment="1">
      <alignment horizontal="center" vertical="center"/>
    </xf>
    <xf numFmtId="167" fontId="16" fillId="0" borderId="53" xfId="2" applyNumberFormat="1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5" fillId="0" borderId="43" xfId="2" applyFont="1" applyBorder="1" applyAlignment="1">
      <alignment horizontal="center" vertical="center" wrapText="1" readingOrder="1"/>
    </xf>
    <xf numFmtId="165" fontId="13" fillId="0" borderId="53" xfId="2" applyNumberFormat="1" applyFont="1" applyBorder="1" applyAlignment="1">
      <alignment horizontal="center" vertical="center"/>
    </xf>
    <xf numFmtId="165" fontId="15" fillId="0" borderId="53" xfId="2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 readingOrder="1"/>
    </xf>
    <xf numFmtId="0" fontId="16" fillId="0" borderId="0" xfId="2" applyFont="1" applyBorder="1" applyAlignment="1">
      <alignment horizontal="center" vertical="center" wrapText="1"/>
    </xf>
    <xf numFmtId="166" fontId="16" fillId="0" borderId="0" xfId="2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168" fontId="13" fillId="0" borderId="0" xfId="2" applyNumberFormat="1" applyFont="1" applyFill="1" applyBorder="1" applyAlignment="1">
      <alignment horizontal="center" vertical="center" wrapText="1"/>
    </xf>
    <xf numFmtId="0" fontId="15" fillId="0" borderId="5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6" fillId="0" borderId="53" xfId="2" applyFont="1" applyBorder="1" applyAlignment="1" applyProtection="1">
      <alignment horizontal="center" vertical="center" wrapText="1"/>
      <protection locked="0"/>
    </xf>
    <xf numFmtId="43" fontId="16" fillId="0" borderId="53" xfId="3" applyNumberFormat="1" applyFont="1" applyBorder="1" applyAlignment="1" applyProtection="1">
      <alignment horizontal="center" vertical="center" wrapText="1"/>
      <protection locked="0"/>
    </xf>
    <xf numFmtId="43" fontId="15" fillId="0" borderId="53" xfId="3" applyNumberFormat="1" applyFont="1" applyBorder="1" applyAlignment="1">
      <alignment horizontal="center" vertical="center" wrapText="1"/>
    </xf>
    <xf numFmtId="0" fontId="16" fillId="0" borderId="43" xfId="2" applyFont="1" applyBorder="1" applyAlignment="1" applyProtection="1">
      <alignment horizontal="center" vertical="center" wrapText="1"/>
      <protection locked="0"/>
    </xf>
    <xf numFmtId="43" fontId="16" fillId="0" borderId="51" xfId="3" applyNumberFormat="1" applyFont="1" applyBorder="1" applyAlignment="1" applyProtection="1">
      <alignment horizontal="center" vertical="center" wrapText="1"/>
      <protection locked="0"/>
    </xf>
    <xf numFmtId="43" fontId="15" fillId="0" borderId="43" xfId="3" applyNumberFormat="1" applyFont="1" applyBorder="1" applyAlignment="1">
      <alignment horizontal="center" vertical="center" wrapText="1"/>
    </xf>
    <xf numFmtId="0" fontId="16" fillId="0" borderId="51" xfId="2" applyFont="1" applyBorder="1" applyAlignment="1" applyProtection="1">
      <alignment horizontal="center" vertical="center" wrapText="1"/>
      <protection locked="0"/>
    </xf>
    <xf numFmtId="14" fontId="16" fillId="0" borderId="51" xfId="2" applyNumberFormat="1" applyFont="1" applyBorder="1" applyAlignment="1" applyProtection="1">
      <alignment horizontal="center" vertical="center" wrapText="1"/>
      <protection locked="0"/>
    </xf>
    <xf numFmtId="0" fontId="13" fillId="0" borderId="53" xfId="2" applyBorder="1" applyAlignment="1" applyProtection="1">
      <alignment horizontal="center" vertical="center" wrapText="1"/>
      <protection locked="0"/>
    </xf>
    <xf numFmtId="0" fontId="16" fillId="0" borderId="52" xfId="2" applyFont="1" applyBorder="1" applyAlignment="1" applyProtection="1">
      <alignment horizontal="center" vertical="center" wrapText="1"/>
      <protection locked="0"/>
    </xf>
    <xf numFmtId="0" fontId="15" fillId="0" borderId="43" xfId="2" applyFont="1" applyBorder="1" applyAlignment="1">
      <alignment horizontal="center" vertical="center" wrapText="1"/>
    </xf>
    <xf numFmtId="0" fontId="16" fillId="0" borderId="7" xfId="2" applyFont="1" applyBorder="1" applyAlignment="1" applyProtection="1">
      <alignment horizontal="center" vertical="center" wrapText="1"/>
      <protection locked="0"/>
    </xf>
    <xf numFmtId="14" fontId="16" fillId="0" borderId="53" xfId="2" applyNumberFormat="1" applyFont="1" applyBorder="1" applyAlignment="1" applyProtection="1">
      <alignment horizontal="center" vertical="center" wrapText="1"/>
      <protection locked="0"/>
    </xf>
    <xf numFmtId="14" fontId="16" fillId="0" borderId="43" xfId="2" applyNumberFormat="1" applyFont="1" applyBorder="1" applyAlignment="1" applyProtection="1">
      <alignment horizontal="center" vertical="center" wrapText="1"/>
      <protection locked="0"/>
    </xf>
    <xf numFmtId="14" fontId="16" fillId="0" borderId="8" xfId="2" applyNumberFormat="1" applyFont="1" applyBorder="1" applyAlignment="1" applyProtection="1">
      <alignment horizontal="center" vertical="center" wrapText="1"/>
      <protection locked="0"/>
    </xf>
    <xf numFmtId="0" fontId="13" fillId="0" borderId="0" xfId="2" applyBorder="1" applyAlignment="1">
      <alignment horizontal="center" vertical="center" wrapText="1"/>
    </xf>
    <xf numFmtId="0" fontId="14" fillId="0" borderId="4" xfId="2" applyFont="1" applyBorder="1" applyAlignment="1">
      <alignment horizontal="left" vertical="center" readingOrder="1"/>
    </xf>
    <xf numFmtId="14" fontId="15" fillId="0" borderId="53" xfId="2" applyNumberFormat="1" applyFont="1" applyBorder="1" applyAlignment="1">
      <alignment horizontal="center" vertical="center" readingOrder="1"/>
    </xf>
    <xf numFmtId="43" fontId="16" fillId="0" borderId="53" xfId="3" applyFont="1" applyBorder="1" applyAlignment="1" applyProtection="1">
      <alignment horizontal="center" vertical="center" wrapText="1"/>
      <protection locked="0"/>
    </xf>
    <xf numFmtId="43" fontId="16" fillId="0" borderId="51" xfId="3" applyFont="1" applyBorder="1" applyAlignment="1" applyProtection="1">
      <alignment horizontal="center" vertical="center" wrapText="1"/>
      <protection locked="0"/>
    </xf>
    <xf numFmtId="43" fontId="16" fillId="0" borderId="52" xfId="3" applyFont="1" applyBorder="1" applyAlignment="1" applyProtection="1">
      <alignment horizontal="center" vertical="center" wrapText="1"/>
      <protection locked="0"/>
    </xf>
    <xf numFmtId="14" fontId="16" fillId="0" borderId="7" xfId="2" applyNumberFormat="1" applyFont="1" applyBorder="1" applyAlignment="1" applyProtection="1">
      <alignment horizontal="center" vertical="center" wrapText="1"/>
      <protection locked="0"/>
    </xf>
    <xf numFmtId="43" fontId="13" fillId="0" borderId="0" xfId="2" applyNumberFormat="1" applyAlignment="1">
      <alignment horizontal="center" vertical="center" wrapText="1"/>
    </xf>
    <xf numFmtId="0" fontId="21" fillId="0" borderId="0" xfId="4" applyFont="1" applyProtection="1"/>
    <xf numFmtId="0" fontId="20" fillId="0" borderId="0" xfId="4" applyProtection="1"/>
    <xf numFmtId="0" fontId="22" fillId="0" borderId="0" xfId="4" applyFont="1" applyProtection="1"/>
    <xf numFmtId="0" fontId="20" fillId="6" borderId="0" xfId="4" applyFill="1" applyProtection="1"/>
    <xf numFmtId="3" fontId="20" fillId="6" borderId="9" xfId="4" applyNumberFormat="1" applyFill="1" applyBorder="1" applyProtection="1">
      <protection locked="0"/>
    </xf>
    <xf numFmtId="3" fontId="20" fillId="0" borderId="0" xfId="4" applyNumberFormat="1" applyProtection="1"/>
    <xf numFmtId="3" fontId="20" fillId="0" borderId="9" xfId="4" applyNumberFormat="1" applyBorder="1" applyProtection="1">
      <protection hidden="1"/>
    </xf>
    <xf numFmtId="0" fontId="20" fillId="0" borderId="0" xfId="4" applyAlignment="1" applyProtection="1">
      <alignment horizontal="right"/>
    </xf>
    <xf numFmtId="2" fontId="20" fillId="0" borderId="9" xfId="4" applyNumberFormat="1" applyBorder="1" applyProtection="1"/>
    <xf numFmtId="0" fontId="20" fillId="0" borderId="0" xfId="4" applyBorder="1" applyProtection="1"/>
    <xf numFmtId="0" fontId="20" fillId="0" borderId="7" xfId="4" applyBorder="1" applyProtection="1"/>
    <xf numFmtId="0" fontId="20" fillId="7" borderId="0" xfId="4" applyFill="1" applyProtection="1"/>
    <xf numFmtId="0" fontId="20" fillId="0" borderId="0" xfId="4" applyFill="1" applyProtection="1"/>
    <xf numFmtId="3" fontId="20" fillId="7" borderId="9" xfId="4" applyNumberFormat="1" applyFill="1" applyBorder="1" applyProtection="1">
      <protection locked="0"/>
    </xf>
    <xf numFmtId="3" fontId="20" fillId="0" borderId="9" xfId="4" applyNumberFormat="1" applyBorder="1" applyProtection="1"/>
    <xf numFmtId="0" fontId="20" fillId="8" borderId="0" xfId="4" applyFill="1" applyProtection="1"/>
    <xf numFmtId="167" fontId="20" fillId="8" borderId="9" xfId="4" applyNumberFormat="1" applyFill="1" applyBorder="1" applyProtection="1">
      <protection locked="0"/>
    </xf>
    <xf numFmtId="167" fontId="20" fillId="0" borderId="0" xfId="4" applyNumberFormat="1" applyProtection="1"/>
    <xf numFmtId="167" fontId="20" fillId="0" borderId="9" xfId="4" applyNumberFormat="1" applyBorder="1" applyProtection="1"/>
    <xf numFmtId="0" fontId="20" fillId="9" borderId="0" xfId="4" applyFill="1" applyProtection="1"/>
    <xf numFmtId="0" fontId="20" fillId="9" borderId="9" xfId="4" applyFill="1" applyBorder="1" applyProtection="1">
      <protection locked="0"/>
    </xf>
    <xf numFmtId="0" fontId="20" fillId="0" borderId="9" xfId="4" applyBorder="1" applyProtection="1"/>
    <xf numFmtId="0" fontId="9" fillId="4" borderId="9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8" fillId="0" borderId="7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6" fillId="2" borderId="54" xfId="2" applyFont="1" applyFill="1" applyBorder="1" applyAlignment="1">
      <alignment horizontal="center" vertical="center" wrapText="1"/>
    </xf>
    <xf numFmtId="0" fontId="16" fillId="2" borderId="51" xfId="2" applyFont="1" applyFill="1" applyBorder="1" applyAlignment="1">
      <alignment horizontal="center" vertical="center" wrapText="1"/>
    </xf>
    <xf numFmtId="0" fontId="16" fillId="2" borderId="52" xfId="2" applyFont="1" applyFill="1" applyBorder="1" applyAlignment="1">
      <alignment horizontal="center" vertical="center" wrapText="1"/>
    </xf>
    <xf numFmtId="0" fontId="18" fillId="0" borderId="54" xfId="2" applyFont="1" applyFill="1" applyBorder="1" applyAlignment="1">
      <alignment horizontal="center" vertical="center" wrapText="1"/>
    </xf>
    <xf numFmtId="0" fontId="18" fillId="0" borderId="51" xfId="2" applyFont="1" applyFill="1" applyBorder="1" applyAlignment="1">
      <alignment horizontal="center" vertical="center" wrapText="1"/>
    </xf>
    <xf numFmtId="0" fontId="18" fillId="0" borderId="52" xfId="2" applyFont="1" applyFill="1" applyBorder="1" applyAlignment="1">
      <alignment horizontal="center" vertical="center" wrapText="1"/>
    </xf>
    <xf numFmtId="0" fontId="19" fillId="0" borderId="1" xfId="2" applyFont="1" applyBorder="1" applyAlignment="1" applyProtection="1">
      <alignment horizontal="left" vertical="top" wrapText="1"/>
      <protection locked="0"/>
    </xf>
    <xf numFmtId="0" fontId="16" fillId="0" borderId="2" xfId="2" applyFont="1" applyBorder="1" applyAlignment="1" applyProtection="1">
      <alignment horizontal="left" vertical="top" wrapText="1"/>
      <protection locked="0"/>
    </xf>
    <xf numFmtId="0" fontId="16" fillId="0" borderId="3" xfId="2" applyFont="1" applyBorder="1" applyAlignment="1" applyProtection="1">
      <alignment horizontal="left" vertical="top" wrapText="1"/>
      <protection locked="0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0" borderId="42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 readingOrder="1"/>
    </xf>
    <xf numFmtId="0" fontId="16" fillId="0" borderId="43" xfId="2" applyFont="1" applyBorder="1" applyAlignment="1">
      <alignment horizontal="center" vertical="center" wrapText="1" readingOrder="1"/>
    </xf>
    <xf numFmtId="0" fontId="16" fillId="0" borderId="41" xfId="2" applyFont="1" applyBorder="1" applyAlignment="1">
      <alignment horizontal="center" vertical="center" wrapText="1"/>
    </xf>
    <xf numFmtId="0" fontId="16" fillId="0" borderId="43" xfId="2" applyFont="1" applyBorder="1" applyAlignment="1">
      <alignment horizontal="center" vertical="center" wrapText="1"/>
    </xf>
    <xf numFmtId="166" fontId="16" fillId="0" borderId="41" xfId="2" applyNumberFormat="1" applyFont="1" applyFill="1" applyBorder="1" applyAlignment="1">
      <alignment horizontal="center" vertical="center" wrapText="1"/>
    </xf>
    <xf numFmtId="166" fontId="16" fillId="0" borderId="43" xfId="2" applyNumberFormat="1" applyFont="1" applyFill="1" applyBorder="1" applyAlignment="1">
      <alignment horizontal="center" vertical="center" wrapText="1"/>
    </xf>
    <xf numFmtId="0" fontId="15" fillId="0" borderId="51" xfId="2" applyFont="1" applyBorder="1" applyAlignment="1">
      <alignment horizontal="center" vertical="center" wrapText="1"/>
    </xf>
    <xf numFmtId="0" fontId="15" fillId="0" borderId="52" xfId="2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5">
    <cellStyle name="Comma" xfId="1" builtinId="3"/>
    <cellStyle name="Comma 2" xfId="3"/>
    <cellStyle name="Normal" xfId="0" builtinId="0"/>
    <cellStyle name="Normal 2" xfId="2"/>
    <cellStyle name="Normal 2 2" xfId="4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46</xdr:row>
      <xdr:rowOff>85725</xdr:rowOff>
    </xdr:from>
    <xdr:to>
      <xdr:col>15</xdr:col>
      <xdr:colOff>352425</xdr:colOff>
      <xdr:row>60</xdr:row>
      <xdr:rowOff>123825</xdr:rowOff>
    </xdr:to>
    <xdr:pic>
      <xdr:nvPicPr>
        <xdr:cNvPr id="2" name="Picture 2" descr="3018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7867650"/>
          <a:ext cx="3048000" cy="2286000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361950</xdr:colOff>
      <xdr:row>7</xdr:row>
      <xdr:rowOff>123825</xdr:rowOff>
    </xdr:from>
    <xdr:to>
      <xdr:col>15</xdr:col>
      <xdr:colOff>95250</xdr:colOff>
      <xdr:row>23</xdr:row>
      <xdr:rowOff>0</xdr:rowOff>
    </xdr:to>
    <xdr:pic>
      <xdr:nvPicPr>
        <xdr:cNvPr id="3" name="Picture 4" descr="2285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562100"/>
          <a:ext cx="3228975" cy="2476500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419100</xdr:colOff>
      <xdr:row>28</xdr:row>
      <xdr:rowOff>104775</xdr:rowOff>
    </xdr:from>
    <xdr:to>
      <xdr:col>15</xdr:col>
      <xdr:colOff>85725</xdr:colOff>
      <xdr:row>43</xdr:row>
      <xdr:rowOff>0</xdr:rowOff>
    </xdr:to>
    <xdr:pic>
      <xdr:nvPicPr>
        <xdr:cNvPr id="4" name="Picture 7" descr="6236S-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962525"/>
          <a:ext cx="3162300" cy="2324100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323850</xdr:colOff>
      <xdr:row>7</xdr:row>
      <xdr:rowOff>104775</xdr:rowOff>
    </xdr:from>
    <xdr:to>
      <xdr:col>21</xdr:col>
      <xdr:colOff>28575</xdr:colOff>
      <xdr:row>22</xdr:row>
      <xdr:rowOff>133350</xdr:rowOff>
    </xdr:to>
    <xdr:pic>
      <xdr:nvPicPr>
        <xdr:cNvPr id="5" name="Picture 9" descr="255-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1543050"/>
          <a:ext cx="3362325" cy="2466975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485775</xdr:colOff>
      <xdr:row>28</xdr:row>
      <xdr:rowOff>104775</xdr:rowOff>
    </xdr:from>
    <xdr:to>
      <xdr:col>20</xdr:col>
      <xdr:colOff>495300</xdr:colOff>
      <xdr:row>42</xdr:row>
      <xdr:rowOff>152400</xdr:rowOff>
    </xdr:to>
    <xdr:pic>
      <xdr:nvPicPr>
        <xdr:cNvPr id="6" name="Picture 12" descr="4715-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4962525"/>
          <a:ext cx="3057525" cy="2314575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361950</xdr:colOff>
      <xdr:row>64</xdr:row>
      <xdr:rowOff>66675</xdr:rowOff>
    </xdr:from>
    <xdr:to>
      <xdr:col>16</xdr:col>
      <xdr:colOff>409575</xdr:colOff>
      <xdr:row>81</xdr:row>
      <xdr:rowOff>114300</xdr:rowOff>
    </xdr:to>
    <xdr:pic>
      <xdr:nvPicPr>
        <xdr:cNvPr id="7" name="Picture 13" descr="23367-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0753725"/>
          <a:ext cx="3705225" cy="2781300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topLeftCell="A6" zoomScale="82" zoomScaleNormal="100" zoomScaleSheetLayoutView="82" workbookViewId="0">
      <selection activeCell="A34" sqref="A34:F34"/>
    </sheetView>
  </sheetViews>
  <sheetFormatPr defaultColWidth="0" defaultRowHeight="15" x14ac:dyDescent="0.25"/>
  <cols>
    <col min="1" max="2" width="24.85546875" customWidth="1"/>
    <col min="3" max="3" width="20.5703125" hidden="1" customWidth="1"/>
    <col min="4" max="6" width="24.85546875" customWidth="1"/>
    <col min="7" max="7" width="22" hidden="1" customWidth="1"/>
    <col min="8" max="8" width="0" hidden="1" customWidth="1"/>
    <col min="9" max="16384" width="9.140625" hidden="1"/>
  </cols>
  <sheetData>
    <row r="1" spans="1:8" ht="53.25" customHeight="1" thickBot="1" x14ac:dyDescent="0.3">
      <c r="A1" s="168" t="s">
        <v>0</v>
      </c>
      <c r="B1" s="168"/>
      <c r="C1" s="168"/>
      <c r="D1" s="168"/>
      <c r="E1" s="168"/>
      <c r="F1" s="168"/>
    </row>
    <row r="2" spans="1:8" s="63" customFormat="1" ht="19.5" customHeight="1" x14ac:dyDescent="0.25">
      <c r="A2" s="46" t="s">
        <v>1</v>
      </c>
      <c r="B2" s="169"/>
      <c r="C2" s="170"/>
      <c r="D2" s="62"/>
      <c r="E2" s="46" t="s">
        <v>2</v>
      </c>
      <c r="F2" s="70"/>
    </row>
    <row r="3" spans="1:8" s="63" customFormat="1" ht="19.5" customHeight="1" x14ac:dyDescent="0.25">
      <c r="A3" s="48" t="s">
        <v>3</v>
      </c>
      <c r="B3" s="171"/>
      <c r="C3" s="172"/>
      <c r="D3" s="64"/>
      <c r="E3" s="49" t="s">
        <v>4</v>
      </c>
      <c r="F3" s="71"/>
    </row>
    <row r="4" spans="1:8" s="63" customFormat="1" ht="19.5" customHeight="1" thickBot="1" x14ac:dyDescent="0.3">
      <c r="A4" s="59" t="s">
        <v>5</v>
      </c>
      <c r="B4" s="173"/>
      <c r="C4" s="174"/>
      <c r="D4" s="65"/>
      <c r="E4" s="50" t="s">
        <v>6</v>
      </c>
      <c r="F4" s="72"/>
    </row>
    <row r="5" spans="1:8" s="63" customFormat="1" ht="15.75" customHeight="1" thickBot="1" x14ac:dyDescent="0.3">
      <c r="B5" s="175"/>
      <c r="C5" s="176"/>
    </row>
    <row r="6" spans="1:8" s="63" customFormat="1" ht="19.5" customHeight="1" x14ac:dyDescent="0.25">
      <c r="A6" s="46" t="s">
        <v>7</v>
      </c>
      <c r="B6" s="169"/>
      <c r="C6" s="170"/>
      <c r="D6" s="62"/>
      <c r="E6" s="46" t="s">
        <v>8</v>
      </c>
      <c r="F6" s="82"/>
    </row>
    <row r="7" spans="1:8" s="63" customFormat="1" ht="19.5" customHeight="1" x14ac:dyDescent="0.25">
      <c r="A7" s="49" t="s">
        <v>9</v>
      </c>
      <c r="B7" s="171"/>
      <c r="C7" s="172"/>
      <c r="D7" s="64"/>
      <c r="E7" s="49" t="s">
        <v>10</v>
      </c>
      <c r="F7" s="154"/>
    </row>
    <row r="8" spans="1:8" s="63" customFormat="1" ht="19.5" customHeight="1" x14ac:dyDescent="0.25">
      <c r="A8" s="49" t="s">
        <v>11</v>
      </c>
      <c r="B8" s="171"/>
      <c r="C8" s="172"/>
      <c r="D8" s="64"/>
      <c r="E8" s="48" t="s">
        <v>12</v>
      </c>
      <c r="F8" s="154"/>
    </row>
    <row r="9" spans="1:8" s="63" customFormat="1" ht="19.5" customHeight="1" x14ac:dyDescent="0.25">
      <c r="A9" s="49" t="s">
        <v>13</v>
      </c>
      <c r="B9" s="171"/>
      <c r="C9" s="172"/>
      <c r="D9" s="64"/>
      <c r="E9" s="49" t="s">
        <v>14</v>
      </c>
      <c r="F9" s="154"/>
    </row>
    <row r="10" spans="1:8" s="63" customFormat="1" ht="19.5" customHeight="1" x14ac:dyDescent="0.25">
      <c r="A10" s="49" t="s">
        <v>15</v>
      </c>
      <c r="B10" s="171"/>
      <c r="C10" s="172"/>
      <c r="D10" s="64"/>
      <c r="E10" s="49" t="s">
        <v>16</v>
      </c>
      <c r="F10" s="154"/>
    </row>
    <row r="11" spans="1:8" s="63" customFormat="1" ht="19.5" customHeight="1" thickBot="1" x14ac:dyDescent="0.3">
      <c r="A11" s="50" t="s">
        <v>17</v>
      </c>
      <c r="B11" s="173"/>
      <c r="C11" s="174"/>
      <c r="D11" s="65"/>
      <c r="E11" s="50" t="s">
        <v>18</v>
      </c>
      <c r="F11" s="155"/>
    </row>
    <row r="12" spans="1:8" s="63" customFormat="1" ht="15.75" customHeight="1" thickBot="1" x14ac:dyDescent="0.3">
      <c r="A12" s="45"/>
      <c r="B12" s="45"/>
      <c r="C12" s="45"/>
      <c r="D12" s="45"/>
      <c r="E12" s="47"/>
      <c r="F12" s="47"/>
    </row>
    <row r="13" spans="1:8" s="63" customFormat="1" ht="19.5" customHeight="1" x14ac:dyDescent="0.25">
      <c r="A13" s="195" t="s">
        <v>19</v>
      </c>
      <c r="B13" s="197" t="s">
        <v>20</v>
      </c>
      <c r="C13" s="197" t="s">
        <v>21</v>
      </c>
      <c r="D13" s="177" t="s">
        <v>22</v>
      </c>
      <c r="E13" s="41" t="s">
        <v>23</v>
      </c>
      <c r="F13" s="44" t="s">
        <v>24</v>
      </c>
      <c r="H13" s="47"/>
    </row>
    <row r="14" spans="1:8" s="63" customFormat="1" ht="19.5" customHeight="1" x14ac:dyDescent="0.25">
      <c r="A14" s="196"/>
      <c r="B14" s="198"/>
      <c r="C14" s="198"/>
      <c r="D14" s="178"/>
      <c r="E14" s="42" t="s">
        <v>25</v>
      </c>
      <c r="F14" s="43" t="s">
        <v>26</v>
      </c>
      <c r="H14" s="47"/>
    </row>
    <row r="15" spans="1:8" s="63" customFormat="1" ht="19.5" customHeight="1" x14ac:dyDescent="0.25">
      <c r="A15" s="73"/>
      <c r="B15" s="153"/>
      <c r="C15" s="74"/>
      <c r="D15" s="78"/>
      <c r="E15" s="83"/>
      <c r="F15" s="79" t="str">
        <f>IFERROR(E15*12/B15,"")</f>
        <v/>
      </c>
      <c r="H15" s="47"/>
    </row>
    <row r="16" spans="1:8" s="63" customFormat="1" ht="19.5" customHeight="1" x14ac:dyDescent="0.25">
      <c r="A16" s="73"/>
      <c r="B16" s="153"/>
      <c r="C16" s="74"/>
      <c r="D16" s="78"/>
      <c r="E16" s="83"/>
      <c r="F16" s="79" t="str">
        <f t="shared" ref="F16:F24" si="0">IFERROR(E16*12/B16,"")</f>
        <v/>
      </c>
      <c r="H16" s="47"/>
    </row>
    <row r="17" spans="1:8" s="63" customFormat="1" ht="19.5" customHeight="1" x14ac:dyDescent="0.25">
      <c r="A17" s="73"/>
      <c r="B17" s="153"/>
      <c r="C17" s="74"/>
      <c r="D17" s="78"/>
      <c r="E17" s="83"/>
      <c r="F17" s="79" t="str">
        <f t="shared" si="0"/>
        <v/>
      </c>
      <c r="H17" s="47"/>
    </row>
    <row r="18" spans="1:8" s="63" customFormat="1" ht="19.5" customHeight="1" x14ac:dyDescent="0.25">
      <c r="A18" s="73"/>
      <c r="B18" s="153"/>
      <c r="C18" s="74"/>
      <c r="D18" s="78"/>
      <c r="E18" s="83"/>
      <c r="F18" s="79" t="str">
        <f t="shared" si="0"/>
        <v/>
      </c>
      <c r="H18" s="47"/>
    </row>
    <row r="19" spans="1:8" s="63" customFormat="1" ht="19.5" customHeight="1" x14ac:dyDescent="0.25">
      <c r="A19" s="73"/>
      <c r="B19" s="153"/>
      <c r="C19" s="74"/>
      <c r="D19" s="78"/>
      <c r="E19" s="83"/>
      <c r="F19" s="79" t="str">
        <f t="shared" si="0"/>
        <v/>
      </c>
      <c r="H19" s="47"/>
    </row>
    <row r="20" spans="1:8" s="63" customFormat="1" ht="19.5" customHeight="1" x14ac:dyDescent="0.25">
      <c r="A20" s="73"/>
      <c r="B20" s="153"/>
      <c r="C20" s="74"/>
      <c r="D20" s="78"/>
      <c r="E20" s="83"/>
      <c r="F20" s="79" t="str">
        <f t="shared" si="0"/>
        <v/>
      </c>
      <c r="H20" s="47"/>
    </row>
    <row r="21" spans="1:8" s="63" customFormat="1" ht="19.5" customHeight="1" x14ac:dyDescent="0.25">
      <c r="A21" s="73"/>
      <c r="B21" s="153"/>
      <c r="C21" s="74"/>
      <c r="D21" s="78"/>
      <c r="E21" s="83"/>
      <c r="F21" s="79" t="str">
        <f t="shared" si="0"/>
        <v/>
      </c>
      <c r="H21" s="47"/>
    </row>
    <row r="22" spans="1:8" s="63" customFormat="1" ht="19.5" customHeight="1" x14ac:dyDescent="0.25">
      <c r="A22" s="73"/>
      <c r="B22" s="153"/>
      <c r="C22" s="74"/>
      <c r="D22" s="78"/>
      <c r="E22" s="83"/>
      <c r="F22" s="79" t="str">
        <f t="shared" si="0"/>
        <v/>
      </c>
      <c r="H22" s="47"/>
    </row>
    <row r="23" spans="1:8" s="63" customFormat="1" ht="19.5" customHeight="1" x14ac:dyDescent="0.25">
      <c r="A23" s="73"/>
      <c r="B23" s="153"/>
      <c r="C23" s="74"/>
      <c r="D23" s="78"/>
      <c r="E23" s="83"/>
      <c r="F23" s="79" t="str">
        <f t="shared" si="0"/>
        <v/>
      </c>
      <c r="H23" s="47"/>
    </row>
    <row r="24" spans="1:8" s="63" customFormat="1" ht="19.5" customHeight="1" thickBot="1" x14ac:dyDescent="0.3">
      <c r="A24" s="75"/>
      <c r="B24" s="76"/>
      <c r="C24" s="77"/>
      <c r="D24" s="76"/>
      <c r="E24" s="84"/>
      <c r="F24" s="80" t="str">
        <f t="shared" si="0"/>
        <v/>
      </c>
      <c r="H24" s="47"/>
    </row>
    <row r="25" spans="1:8" s="63" customFormat="1" ht="19.5" customHeight="1" thickTop="1" thickBot="1" x14ac:dyDescent="0.3">
      <c r="A25" s="67" t="s">
        <v>27</v>
      </c>
      <c r="B25" s="68" t="str">
        <f>IFERROR(AVERAGE(B15:B24),"")</f>
        <v/>
      </c>
      <c r="C25" s="69" t="str">
        <f t="shared" ref="C25:F25" si="1">IFERROR(AVERAGE(C15:C24),"")</f>
        <v/>
      </c>
      <c r="D25" s="68" t="str">
        <f>IFERROR(ROUND(AVERAGE(D15:D24),1),"")</f>
        <v/>
      </c>
      <c r="E25" s="85">
        <v>187</v>
      </c>
      <c r="F25" s="81" t="str">
        <f t="shared" si="1"/>
        <v/>
      </c>
    </row>
    <row r="26" spans="1:8" s="63" customFormat="1" ht="15.75" customHeight="1" thickBot="1" x14ac:dyDescent="0.3">
      <c r="A26" s="47"/>
      <c r="B26" s="47"/>
      <c r="C26" s="47"/>
      <c r="D26" s="47"/>
      <c r="E26" s="47"/>
      <c r="F26" s="47"/>
      <c r="G26" s="66"/>
    </row>
    <row r="27" spans="1:8" s="63" customFormat="1" ht="19.5" customHeight="1" x14ac:dyDescent="0.25">
      <c r="A27" s="46" t="s">
        <v>28</v>
      </c>
      <c r="B27" s="156"/>
      <c r="C27" s="60"/>
      <c r="D27" s="179" t="s">
        <v>29</v>
      </c>
      <c r="E27" s="180"/>
      <c r="F27" s="156"/>
      <c r="G27" s="66"/>
    </row>
    <row r="28" spans="1:8" s="63" customFormat="1" ht="19.5" customHeight="1" thickBot="1" x14ac:dyDescent="0.3">
      <c r="A28" s="50" t="s">
        <v>30</v>
      </c>
      <c r="B28" s="155"/>
      <c r="C28" s="61"/>
      <c r="D28" s="181" t="s">
        <v>31</v>
      </c>
      <c r="E28" s="182"/>
      <c r="F28" s="155"/>
      <c r="G28" s="66"/>
    </row>
    <row r="29" spans="1:8" ht="15.75" thickBot="1" x14ac:dyDescent="0.3"/>
    <row r="30" spans="1:8" ht="13.5" customHeight="1" x14ac:dyDescent="0.25">
      <c r="A30" s="183" t="s">
        <v>32</v>
      </c>
      <c r="B30" s="186"/>
      <c r="C30" s="187"/>
      <c r="D30" s="187"/>
      <c r="E30" s="187"/>
      <c r="F30" s="188"/>
      <c r="G30" s="55"/>
    </row>
    <row r="31" spans="1:8" ht="13.5" customHeight="1" x14ac:dyDescent="0.25">
      <c r="A31" s="184"/>
      <c r="B31" s="189"/>
      <c r="C31" s="190"/>
      <c r="D31" s="190"/>
      <c r="E31" s="190"/>
      <c r="F31" s="191"/>
      <c r="G31" s="55"/>
    </row>
    <row r="32" spans="1:8" ht="13.5" customHeight="1" x14ac:dyDescent="0.25">
      <c r="A32" s="184"/>
      <c r="B32" s="189"/>
      <c r="C32" s="190"/>
      <c r="D32" s="190"/>
      <c r="E32" s="190"/>
      <c r="F32" s="191"/>
      <c r="G32" s="55"/>
    </row>
    <row r="33" spans="1:7" ht="13.5" customHeight="1" thickBot="1" x14ac:dyDescent="0.3">
      <c r="A33" s="185"/>
      <c r="B33" s="192"/>
      <c r="C33" s="193"/>
      <c r="D33" s="193"/>
      <c r="E33" s="193"/>
      <c r="F33" s="194"/>
      <c r="G33" s="55"/>
    </row>
    <row r="34" spans="1:7" ht="32.25" customHeight="1" x14ac:dyDescent="0.25">
      <c r="A34" s="167" t="s">
        <v>33</v>
      </c>
      <c r="B34" s="167"/>
      <c r="C34" s="167"/>
      <c r="D34" s="167"/>
      <c r="E34" s="167"/>
      <c r="F34" s="167"/>
    </row>
    <row r="35" spans="1:7" ht="17.25" x14ac:dyDescent="0.25">
      <c r="A35" s="7" t="s">
        <v>34</v>
      </c>
    </row>
  </sheetData>
  <mergeCells count="20">
    <mergeCell ref="A13:A14"/>
    <mergeCell ref="B13:B14"/>
    <mergeCell ref="C13:C14"/>
    <mergeCell ref="B6:C6"/>
    <mergeCell ref="A34:F34"/>
    <mergeCell ref="A1:F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D13:D14"/>
    <mergeCell ref="D27:E27"/>
    <mergeCell ref="D28:E28"/>
    <mergeCell ref="A30:A33"/>
    <mergeCell ref="B30:F33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topLeftCell="A4" zoomScale="82" zoomScaleNormal="100" zoomScaleSheetLayoutView="82" workbookViewId="0">
      <selection activeCell="A34" sqref="A34:F34"/>
    </sheetView>
  </sheetViews>
  <sheetFormatPr defaultColWidth="0" defaultRowHeight="15" x14ac:dyDescent="0.25"/>
  <cols>
    <col min="1" max="2" width="24.85546875" customWidth="1"/>
    <col min="3" max="3" width="20.5703125" hidden="1" customWidth="1"/>
    <col min="4" max="6" width="24.85546875" customWidth="1"/>
    <col min="7" max="7" width="22" hidden="1" customWidth="1"/>
    <col min="8" max="8" width="0" hidden="1" customWidth="1"/>
    <col min="9" max="16384" width="9.140625" hidden="1"/>
  </cols>
  <sheetData>
    <row r="1" spans="1:8" ht="53.25" customHeight="1" thickBot="1" x14ac:dyDescent="0.3">
      <c r="A1" s="168" t="s">
        <v>0</v>
      </c>
      <c r="B1" s="168"/>
      <c r="C1" s="168"/>
      <c r="D1" s="168"/>
      <c r="E1" s="168"/>
      <c r="F1" s="168"/>
    </row>
    <row r="2" spans="1:8" s="63" customFormat="1" ht="19.5" customHeight="1" x14ac:dyDescent="0.25">
      <c r="A2" s="46" t="s">
        <v>1</v>
      </c>
      <c r="B2" s="169">
        <v>2017</v>
      </c>
      <c r="C2" s="170"/>
      <c r="D2" s="62"/>
      <c r="E2" s="46" t="s">
        <v>2</v>
      </c>
      <c r="F2" s="70" t="s">
        <v>35</v>
      </c>
    </row>
    <row r="3" spans="1:8" s="63" customFormat="1" ht="19.5" customHeight="1" x14ac:dyDescent="0.25">
      <c r="A3" s="48" t="s">
        <v>3</v>
      </c>
      <c r="B3" s="171" t="s">
        <v>36</v>
      </c>
      <c r="C3" s="172"/>
      <c r="D3" s="64"/>
      <c r="E3" s="49" t="s">
        <v>4</v>
      </c>
      <c r="F3" s="71" t="s">
        <v>37</v>
      </c>
    </row>
    <row r="4" spans="1:8" s="63" customFormat="1" ht="19.5" customHeight="1" thickBot="1" x14ac:dyDescent="0.3">
      <c r="A4" s="59" t="s">
        <v>5</v>
      </c>
      <c r="B4" s="173" t="s">
        <v>38</v>
      </c>
      <c r="C4" s="174"/>
      <c r="D4" s="65"/>
      <c r="E4" s="50" t="s">
        <v>6</v>
      </c>
      <c r="F4" s="72" t="s">
        <v>39</v>
      </c>
    </row>
    <row r="5" spans="1:8" s="63" customFormat="1" ht="15.75" customHeight="1" thickBot="1" x14ac:dyDescent="0.3">
      <c r="B5" s="175"/>
      <c r="C5" s="176"/>
    </row>
    <row r="6" spans="1:8" s="63" customFormat="1" ht="19.5" customHeight="1" x14ac:dyDescent="0.25">
      <c r="A6" s="46" t="s">
        <v>7</v>
      </c>
      <c r="B6" s="169" t="s">
        <v>40</v>
      </c>
      <c r="C6" s="170"/>
      <c r="D6" s="62"/>
      <c r="E6" s="46" t="s">
        <v>8</v>
      </c>
      <c r="F6" s="82" t="s">
        <v>41</v>
      </c>
    </row>
    <row r="7" spans="1:8" s="63" customFormat="1" ht="19.5" customHeight="1" x14ac:dyDescent="0.25">
      <c r="A7" s="49" t="s">
        <v>9</v>
      </c>
      <c r="B7" s="171"/>
      <c r="C7" s="172"/>
      <c r="D7" s="64"/>
      <c r="E7" s="49" t="s">
        <v>10</v>
      </c>
      <c r="F7" s="154" t="s">
        <v>41</v>
      </c>
    </row>
    <row r="8" spans="1:8" s="63" customFormat="1" ht="19.5" customHeight="1" x14ac:dyDescent="0.25">
      <c r="A8" s="49" t="s">
        <v>11</v>
      </c>
      <c r="B8" s="171"/>
      <c r="C8" s="172"/>
      <c r="D8" s="64"/>
      <c r="E8" s="48" t="s">
        <v>12</v>
      </c>
      <c r="F8" s="154" t="s">
        <v>41</v>
      </c>
    </row>
    <row r="9" spans="1:8" s="63" customFormat="1" ht="19.5" customHeight="1" x14ac:dyDescent="0.25">
      <c r="A9" s="49" t="s">
        <v>13</v>
      </c>
      <c r="B9" s="171" t="s">
        <v>42</v>
      </c>
      <c r="C9" s="172"/>
      <c r="D9" s="64"/>
      <c r="E9" s="49" t="s">
        <v>14</v>
      </c>
      <c r="F9" s="154" t="s">
        <v>43</v>
      </c>
    </row>
    <row r="10" spans="1:8" s="63" customFormat="1" ht="19.5" customHeight="1" x14ac:dyDescent="0.25">
      <c r="A10" s="49" t="s">
        <v>15</v>
      </c>
      <c r="B10" s="171" t="s">
        <v>44</v>
      </c>
      <c r="C10" s="172"/>
      <c r="D10" s="64"/>
      <c r="E10" s="49" t="s">
        <v>16</v>
      </c>
      <c r="F10" s="154" t="s">
        <v>45</v>
      </c>
    </row>
    <row r="11" spans="1:8" s="63" customFormat="1" ht="19.5" customHeight="1" thickBot="1" x14ac:dyDescent="0.3">
      <c r="A11" s="50" t="s">
        <v>17</v>
      </c>
      <c r="B11" s="173" t="s">
        <v>46</v>
      </c>
      <c r="C11" s="174"/>
      <c r="D11" s="65"/>
      <c r="E11" s="50" t="s">
        <v>18</v>
      </c>
      <c r="F11" s="155" t="s">
        <v>47</v>
      </c>
    </row>
    <row r="12" spans="1:8" s="63" customFormat="1" ht="15.75" customHeight="1" thickBot="1" x14ac:dyDescent="0.3">
      <c r="A12" s="45"/>
      <c r="B12" s="45"/>
      <c r="C12" s="45"/>
      <c r="D12" s="45"/>
      <c r="E12" s="47"/>
      <c r="F12" s="47"/>
    </row>
    <row r="13" spans="1:8" s="63" customFormat="1" ht="19.5" customHeight="1" x14ac:dyDescent="0.25">
      <c r="A13" s="195" t="s">
        <v>19</v>
      </c>
      <c r="B13" s="197" t="s">
        <v>20</v>
      </c>
      <c r="C13" s="197" t="s">
        <v>21</v>
      </c>
      <c r="D13" s="177" t="s">
        <v>22</v>
      </c>
      <c r="E13" s="41" t="s">
        <v>23</v>
      </c>
      <c r="F13" s="44" t="s">
        <v>24</v>
      </c>
      <c r="H13" s="47"/>
    </row>
    <row r="14" spans="1:8" s="63" customFormat="1" ht="19.5" customHeight="1" x14ac:dyDescent="0.25">
      <c r="A14" s="196"/>
      <c r="B14" s="198"/>
      <c r="C14" s="198"/>
      <c r="D14" s="178"/>
      <c r="E14" s="42" t="s">
        <v>25</v>
      </c>
      <c r="F14" s="43" t="s">
        <v>26</v>
      </c>
      <c r="H14" s="47"/>
    </row>
    <row r="15" spans="1:8" s="63" customFormat="1" ht="19.5" customHeight="1" x14ac:dyDescent="0.25">
      <c r="A15" s="73">
        <v>2007</v>
      </c>
      <c r="B15" s="153">
        <v>120</v>
      </c>
      <c r="C15" s="74">
        <v>227</v>
      </c>
      <c r="D15" s="78">
        <v>204.2</v>
      </c>
      <c r="E15" s="83">
        <v>156.51325299000001</v>
      </c>
      <c r="F15" s="79">
        <f>IFERROR(E15*12/B15,"")</f>
        <v>15.651325299000002</v>
      </c>
      <c r="H15" s="47"/>
    </row>
    <row r="16" spans="1:8" s="63" customFormat="1" ht="19.5" customHeight="1" x14ac:dyDescent="0.25">
      <c r="A16" s="73">
        <v>2008</v>
      </c>
      <c r="B16" s="153">
        <v>120</v>
      </c>
      <c r="C16" s="74">
        <v>235</v>
      </c>
      <c r="D16" s="78">
        <v>209.2</v>
      </c>
      <c r="E16" s="83">
        <v>192.419234558</v>
      </c>
      <c r="F16" s="79">
        <f t="shared" ref="F16:F24" si="0">IFERROR(E16*12/B16,"")</f>
        <v>19.241923455800002</v>
      </c>
      <c r="H16" s="47"/>
    </row>
    <row r="17" spans="1:8" s="63" customFormat="1" ht="19.5" customHeight="1" x14ac:dyDescent="0.25">
      <c r="A17" s="73">
        <v>2009</v>
      </c>
      <c r="B17" s="153">
        <v>120</v>
      </c>
      <c r="C17" s="74">
        <v>233</v>
      </c>
      <c r="D17" s="78">
        <v>172.2</v>
      </c>
      <c r="E17" s="83">
        <v>201</v>
      </c>
      <c r="F17" s="79">
        <f t="shared" si="0"/>
        <v>20.100000000000001</v>
      </c>
      <c r="H17" s="47"/>
    </row>
    <row r="18" spans="1:8" s="63" customFormat="1" ht="19.5" customHeight="1" x14ac:dyDescent="0.25">
      <c r="A18" s="73">
        <v>2010</v>
      </c>
      <c r="B18" s="153">
        <v>120</v>
      </c>
      <c r="C18" s="74">
        <v>186</v>
      </c>
      <c r="D18" s="78">
        <v>178.1</v>
      </c>
      <c r="E18" s="83">
        <v>187</v>
      </c>
      <c r="F18" s="79">
        <f t="shared" si="0"/>
        <v>18.7</v>
      </c>
      <c r="H18" s="47"/>
    </row>
    <row r="19" spans="1:8" s="63" customFormat="1" ht="19.5" customHeight="1" x14ac:dyDescent="0.25">
      <c r="A19" s="73">
        <v>2011</v>
      </c>
      <c r="B19" s="153">
        <v>120</v>
      </c>
      <c r="C19" s="74">
        <v>215</v>
      </c>
      <c r="D19" s="78">
        <v>214.6</v>
      </c>
      <c r="E19" s="83">
        <v>234</v>
      </c>
      <c r="F19" s="79">
        <f t="shared" si="0"/>
        <v>23.4</v>
      </c>
      <c r="H19" s="47"/>
    </row>
    <row r="20" spans="1:8" s="63" customFormat="1" ht="19.5" customHeight="1" x14ac:dyDescent="0.25">
      <c r="A20" s="73">
        <v>2012</v>
      </c>
      <c r="B20" s="153">
        <v>120</v>
      </c>
      <c r="C20" s="74">
        <v>214</v>
      </c>
      <c r="D20" s="78">
        <v>191.9</v>
      </c>
      <c r="E20" s="83">
        <v>188</v>
      </c>
      <c r="F20" s="79">
        <f t="shared" si="0"/>
        <v>18.8</v>
      </c>
      <c r="H20" s="47"/>
    </row>
    <row r="21" spans="1:8" s="63" customFormat="1" ht="19.5" customHeight="1" x14ac:dyDescent="0.25">
      <c r="A21" s="73">
        <v>2013</v>
      </c>
      <c r="B21" s="153">
        <v>120</v>
      </c>
      <c r="C21" s="74">
        <v>255</v>
      </c>
      <c r="D21" s="78">
        <v>151.80000000000001</v>
      </c>
      <c r="E21" s="83">
        <v>242</v>
      </c>
      <c r="F21" s="79">
        <f t="shared" si="0"/>
        <v>24.2</v>
      </c>
      <c r="H21" s="47"/>
    </row>
    <row r="22" spans="1:8" s="63" customFormat="1" ht="19.5" customHeight="1" x14ac:dyDescent="0.25">
      <c r="A22" s="73">
        <v>2014</v>
      </c>
      <c r="B22" s="153">
        <v>120</v>
      </c>
      <c r="C22" s="74">
        <v>194</v>
      </c>
      <c r="D22" s="78">
        <v>180.6</v>
      </c>
      <c r="E22" s="83">
        <v>235</v>
      </c>
      <c r="F22" s="79">
        <f t="shared" si="0"/>
        <v>23.5</v>
      </c>
      <c r="H22" s="47"/>
    </row>
    <row r="23" spans="1:8" s="63" customFormat="1" ht="19.5" customHeight="1" x14ac:dyDescent="0.25">
      <c r="A23" s="73">
        <v>2015</v>
      </c>
      <c r="B23" s="153">
        <v>120</v>
      </c>
      <c r="C23" s="74">
        <v>163</v>
      </c>
      <c r="D23" s="78">
        <v>185.7</v>
      </c>
      <c r="E23" s="83">
        <v>255</v>
      </c>
      <c r="F23" s="79">
        <f t="shared" si="0"/>
        <v>25.5</v>
      </c>
      <c r="H23" s="47"/>
    </row>
    <row r="24" spans="1:8" s="63" customFormat="1" ht="19.5" customHeight="1" thickBot="1" x14ac:dyDescent="0.3">
      <c r="A24" s="75">
        <v>2016</v>
      </c>
      <c r="B24" s="76">
        <v>120</v>
      </c>
      <c r="C24" s="77">
        <v>167</v>
      </c>
      <c r="D24" s="76">
        <v>227.1</v>
      </c>
      <c r="E24" s="84">
        <v>181</v>
      </c>
      <c r="F24" s="80">
        <f t="shared" si="0"/>
        <v>18.100000000000001</v>
      </c>
      <c r="H24" s="47"/>
    </row>
    <row r="25" spans="1:8" s="63" customFormat="1" ht="19.5" customHeight="1" thickTop="1" thickBot="1" x14ac:dyDescent="0.3">
      <c r="A25" s="67" t="s">
        <v>27</v>
      </c>
      <c r="B25" s="68">
        <f>IFERROR(AVERAGE(B15:B24),"")</f>
        <v>120</v>
      </c>
      <c r="C25" s="69">
        <f t="shared" ref="C25:F25" si="1">IFERROR(AVERAGE(C15:C24),"")</f>
        <v>208.9</v>
      </c>
      <c r="D25" s="68">
        <f>IFERROR(ROUND(AVERAGE(D15:D24),1),"")</f>
        <v>191.5</v>
      </c>
      <c r="E25" s="85">
        <v>187</v>
      </c>
      <c r="F25" s="81">
        <f t="shared" si="1"/>
        <v>20.719324875480002</v>
      </c>
    </row>
    <row r="26" spans="1:8" s="63" customFormat="1" ht="15.75" customHeight="1" thickBot="1" x14ac:dyDescent="0.3">
      <c r="A26" s="47"/>
      <c r="B26" s="47"/>
      <c r="C26" s="47"/>
      <c r="D26" s="47"/>
      <c r="E26" s="47"/>
      <c r="F26" s="47"/>
      <c r="G26" s="66"/>
    </row>
    <row r="27" spans="1:8" s="63" customFormat="1" ht="19.5" customHeight="1" x14ac:dyDescent="0.25">
      <c r="A27" s="46" t="s">
        <v>28</v>
      </c>
      <c r="B27" s="156">
        <v>182</v>
      </c>
      <c r="C27" s="60"/>
      <c r="D27" s="179" t="s">
        <v>29</v>
      </c>
      <c r="E27" s="180"/>
      <c r="F27" s="156">
        <v>11</v>
      </c>
      <c r="G27" s="66"/>
    </row>
    <row r="28" spans="1:8" s="63" customFormat="1" ht="19.5" customHeight="1" thickBot="1" x14ac:dyDescent="0.3">
      <c r="A28" s="50" t="s">
        <v>30</v>
      </c>
      <c r="B28" s="155">
        <v>187</v>
      </c>
      <c r="C28" s="61"/>
      <c r="D28" s="181" t="s">
        <v>31</v>
      </c>
      <c r="E28" s="182"/>
      <c r="F28" s="155" t="s">
        <v>48</v>
      </c>
      <c r="G28" s="66"/>
    </row>
    <row r="29" spans="1:8" ht="15.75" thickBot="1" x14ac:dyDescent="0.3"/>
    <row r="30" spans="1:8" ht="13.5" customHeight="1" x14ac:dyDescent="0.25">
      <c r="A30" s="183" t="s">
        <v>32</v>
      </c>
      <c r="B30" s="186"/>
      <c r="C30" s="187"/>
      <c r="D30" s="187"/>
      <c r="E30" s="187"/>
      <c r="F30" s="188"/>
      <c r="G30" s="55"/>
    </row>
    <row r="31" spans="1:8" ht="13.5" customHeight="1" x14ac:dyDescent="0.25">
      <c r="A31" s="184"/>
      <c r="B31" s="189"/>
      <c r="C31" s="190"/>
      <c r="D31" s="190"/>
      <c r="E31" s="190"/>
      <c r="F31" s="191"/>
      <c r="G31" s="55"/>
    </row>
    <row r="32" spans="1:8" ht="13.5" customHeight="1" x14ac:dyDescent="0.25">
      <c r="A32" s="184"/>
      <c r="B32" s="189"/>
      <c r="C32" s="190"/>
      <c r="D32" s="190"/>
      <c r="E32" s="190"/>
      <c r="F32" s="191"/>
      <c r="G32" s="55"/>
    </row>
    <row r="33" spans="1:7" ht="13.5" customHeight="1" thickBot="1" x14ac:dyDescent="0.3">
      <c r="A33" s="185"/>
      <c r="B33" s="192"/>
      <c r="C33" s="193"/>
      <c r="D33" s="193"/>
      <c r="E33" s="193"/>
      <c r="F33" s="194"/>
      <c r="G33" s="55"/>
    </row>
    <row r="34" spans="1:7" ht="26.25" customHeight="1" x14ac:dyDescent="0.25">
      <c r="A34" s="167" t="s">
        <v>49</v>
      </c>
      <c r="B34" s="167"/>
      <c r="C34" s="167"/>
      <c r="D34" s="167"/>
      <c r="E34" s="167"/>
      <c r="F34" s="167"/>
    </row>
    <row r="35" spans="1:7" ht="17.25" x14ac:dyDescent="0.25">
      <c r="A35" s="7" t="s">
        <v>34</v>
      </c>
    </row>
  </sheetData>
  <mergeCells count="20">
    <mergeCell ref="A34:F34"/>
    <mergeCell ref="A1:F1"/>
    <mergeCell ref="B2:C2"/>
    <mergeCell ref="B3:C3"/>
    <mergeCell ref="B4:C4"/>
    <mergeCell ref="B5:C5"/>
    <mergeCell ref="B6:C6"/>
    <mergeCell ref="D27:E27"/>
    <mergeCell ref="D28:E28"/>
    <mergeCell ref="A30:A33"/>
    <mergeCell ref="B30:F33"/>
    <mergeCell ref="A13:A14"/>
    <mergeCell ref="B13:B14"/>
    <mergeCell ref="B11:C11"/>
    <mergeCell ref="D13:D14"/>
    <mergeCell ref="C13:C14"/>
    <mergeCell ref="B7:C7"/>
    <mergeCell ref="B8:C8"/>
    <mergeCell ref="B9:C9"/>
    <mergeCell ref="B10:C10"/>
  </mergeCell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="75" zoomScaleNormal="75" workbookViewId="0">
      <selection activeCell="F16" sqref="F16"/>
    </sheetView>
  </sheetViews>
  <sheetFormatPr defaultColWidth="8.7109375" defaultRowHeight="12.75" x14ac:dyDescent="0.25"/>
  <cols>
    <col min="1" max="1" width="13.7109375" style="90" customWidth="1"/>
    <col min="2" max="2" width="8.7109375" style="90"/>
    <col min="3" max="3" width="10.28515625" style="90" customWidth="1"/>
    <col min="4" max="4" width="9.140625" style="90" bestFit="1" customWidth="1"/>
    <col min="5" max="5" width="11.85546875" style="90" bestFit="1" customWidth="1"/>
    <col min="6" max="6" width="15.5703125" style="90" customWidth="1"/>
    <col min="7" max="7" width="10.85546875" style="90" customWidth="1"/>
    <col min="8" max="8" width="9.42578125" style="90" bestFit="1" customWidth="1"/>
    <col min="9" max="9" width="10.28515625" style="90" bestFit="1" customWidth="1"/>
    <col min="10" max="10" width="9.42578125" style="90" bestFit="1" customWidth="1"/>
    <col min="11" max="14" width="10.28515625" style="90" bestFit="1" customWidth="1"/>
    <col min="15" max="15" width="12.28515625" style="90" bestFit="1" customWidth="1"/>
    <col min="16" max="16" width="11.5703125" style="90" bestFit="1" customWidth="1"/>
    <col min="17" max="17" width="10.42578125" style="90" bestFit="1" customWidth="1"/>
    <col min="18" max="18" width="10.7109375" style="90" customWidth="1"/>
    <col min="19" max="19" width="11.7109375" style="90" customWidth="1"/>
    <col min="20" max="16384" width="8.7109375" style="90"/>
  </cols>
  <sheetData>
    <row r="1" spans="1:19" ht="13.5" thickBot="1" x14ac:dyDescent="0.3">
      <c r="A1" s="86" t="s">
        <v>50</v>
      </c>
      <c r="B1" s="87"/>
      <c r="C1" s="88"/>
      <c r="D1" s="89"/>
      <c r="E1" s="89"/>
      <c r="F1" s="89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19" ht="26.25" thickBot="1" x14ac:dyDescent="0.3">
      <c r="A2" s="91" t="s">
        <v>51</v>
      </c>
      <c r="B2" s="91" t="s">
        <v>52</v>
      </c>
      <c r="C2" s="92" t="s">
        <v>53</v>
      </c>
      <c r="D2" s="91" t="s">
        <v>54</v>
      </c>
      <c r="E2" s="91" t="s">
        <v>55</v>
      </c>
      <c r="F2" s="93" t="s">
        <v>56</v>
      </c>
      <c r="G2" s="94" t="s">
        <v>57</v>
      </c>
      <c r="H2" s="94" t="s">
        <v>58</v>
      </c>
      <c r="I2" s="94" t="s">
        <v>59</v>
      </c>
      <c r="J2" s="94" t="s">
        <v>60</v>
      </c>
      <c r="K2" s="94" t="s">
        <v>61</v>
      </c>
      <c r="L2" s="94" t="s">
        <v>62</v>
      </c>
      <c r="M2" s="94" t="s">
        <v>63</v>
      </c>
      <c r="N2" s="94" t="s">
        <v>64</v>
      </c>
      <c r="O2" s="94" t="s">
        <v>65</v>
      </c>
      <c r="P2" s="94" t="s">
        <v>66</v>
      </c>
      <c r="Q2" s="94" t="s">
        <v>67</v>
      </c>
      <c r="R2" s="94" t="s">
        <v>68</v>
      </c>
      <c r="S2" s="212" t="s">
        <v>69</v>
      </c>
    </row>
    <row r="3" spans="1:19" ht="29.25" customHeight="1" thickBot="1" x14ac:dyDescent="0.3">
      <c r="A3" s="214"/>
      <c r="B3" s="216"/>
      <c r="C3" s="218"/>
      <c r="D3" s="216"/>
      <c r="E3" s="216"/>
      <c r="F3" s="91" t="s">
        <v>70</v>
      </c>
      <c r="G3" s="95"/>
      <c r="H3" s="95"/>
      <c r="I3" s="96"/>
      <c r="J3" s="96"/>
      <c r="K3" s="96"/>
      <c r="L3" s="96"/>
      <c r="M3" s="96"/>
      <c r="N3" s="96"/>
      <c r="O3" s="96"/>
      <c r="P3" s="96"/>
      <c r="Q3" s="96"/>
      <c r="R3" s="97"/>
      <c r="S3" s="213"/>
    </row>
    <row r="4" spans="1:19" ht="55.5" customHeight="1" thickBot="1" x14ac:dyDescent="0.3">
      <c r="A4" s="215"/>
      <c r="B4" s="217"/>
      <c r="C4" s="219"/>
      <c r="D4" s="217"/>
      <c r="E4" s="217"/>
      <c r="F4" s="98" t="s">
        <v>71</v>
      </c>
      <c r="G4" s="99">
        <f>+G3-C3</f>
        <v>0</v>
      </c>
      <c r="H4" s="99">
        <f t="shared" ref="H4:R4" si="0">H3-G3</f>
        <v>0</v>
      </c>
      <c r="I4" s="99">
        <f t="shared" si="0"/>
        <v>0</v>
      </c>
      <c r="J4" s="99">
        <f t="shared" si="0"/>
        <v>0</v>
      </c>
      <c r="K4" s="99">
        <f t="shared" si="0"/>
        <v>0</v>
      </c>
      <c r="L4" s="99">
        <f t="shared" si="0"/>
        <v>0</v>
      </c>
      <c r="M4" s="99">
        <f t="shared" si="0"/>
        <v>0</v>
      </c>
      <c r="N4" s="99">
        <f t="shared" si="0"/>
        <v>0</v>
      </c>
      <c r="O4" s="99">
        <f t="shared" si="0"/>
        <v>0</v>
      </c>
      <c r="P4" s="99">
        <f t="shared" si="0"/>
        <v>0</v>
      </c>
      <c r="Q4" s="99">
        <f t="shared" si="0"/>
        <v>0</v>
      </c>
      <c r="R4" s="99">
        <f t="shared" si="0"/>
        <v>0</v>
      </c>
      <c r="S4" s="100">
        <f>+SUM(G4:R4)</f>
        <v>0</v>
      </c>
    </row>
    <row r="5" spans="1:19" ht="13.5" thickBot="1" x14ac:dyDescent="0.3">
      <c r="A5" s="101"/>
      <c r="B5" s="102"/>
      <c r="C5" s="103"/>
      <c r="D5" s="102"/>
      <c r="E5" s="19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1"/>
    </row>
    <row r="6" spans="1:19" ht="47.25" customHeight="1" thickBot="1" x14ac:dyDescent="0.3">
      <c r="A6" s="101"/>
      <c r="B6" s="104"/>
      <c r="C6" s="104"/>
      <c r="D6" s="105"/>
      <c r="E6" s="158" t="s">
        <v>72</v>
      </c>
      <c r="F6" s="158" t="s">
        <v>73</v>
      </c>
      <c r="G6" s="202" t="s">
        <v>74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106" t="s">
        <v>75</v>
      </c>
    </row>
    <row r="7" spans="1:19" ht="13.5" thickBot="1" x14ac:dyDescent="0.3">
      <c r="A7" s="107"/>
      <c r="B7" s="107"/>
      <c r="C7" s="107"/>
      <c r="D7" s="107"/>
      <c r="E7" s="108"/>
      <c r="F7" s="97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>
        <f>+SUM(G7:R7)</f>
        <v>0</v>
      </c>
    </row>
    <row r="8" spans="1:19" ht="13.5" thickBot="1" x14ac:dyDescent="0.3">
      <c r="A8" s="89"/>
      <c r="B8" s="89"/>
      <c r="C8" s="89"/>
      <c r="D8" s="89"/>
      <c r="E8" s="111"/>
      <c r="F8" s="97"/>
      <c r="G8" s="109"/>
      <c r="H8" s="109"/>
      <c r="I8" s="112"/>
      <c r="J8" s="109"/>
      <c r="K8" s="112"/>
      <c r="L8" s="109"/>
      <c r="M8" s="109"/>
      <c r="N8" s="109"/>
      <c r="O8" s="109"/>
      <c r="P8" s="109"/>
      <c r="Q8" s="109"/>
      <c r="R8" s="109"/>
      <c r="S8" s="113">
        <f>+SUM(G8:R8)</f>
        <v>0</v>
      </c>
    </row>
    <row r="9" spans="1:19" ht="13.5" thickBot="1" x14ac:dyDescent="0.3">
      <c r="F9" s="106" t="s">
        <v>76</v>
      </c>
      <c r="G9" s="108"/>
      <c r="H9" s="114"/>
      <c r="I9" s="108"/>
      <c r="J9" s="114"/>
      <c r="K9" s="108"/>
      <c r="L9" s="115"/>
      <c r="M9" s="116"/>
      <c r="N9" s="115"/>
      <c r="O9" s="108"/>
      <c r="P9" s="114"/>
      <c r="Q9" s="108"/>
      <c r="R9" s="117"/>
    </row>
    <row r="10" spans="1:19" ht="13.5" thickBot="1" x14ac:dyDescent="0.3">
      <c r="F10" s="118" t="s">
        <v>77</v>
      </c>
      <c r="G10" s="108"/>
      <c r="H10" s="119"/>
      <c r="I10" s="111"/>
      <c r="J10" s="119"/>
      <c r="K10" s="111"/>
      <c r="L10" s="120"/>
      <c r="M10" s="120"/>
      <c r="N10" s="119"/>
      <c r="O10" s="111"/>
      <c r="P10" s="119"/>
      <c r="Q10" s="121"/>
      <c r="R10" s="122"/>
    </row>
    <row r="11" spans="1:19" x14ac:dyDescent="0.25">
      <c r="F11" s="205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</row>
    <row r="12" spans="1:19" ht="13.5" thickBot="1" x14ac:dyDescent="0.3">
      <c r="A12" s="123"/>
      <c r="B12" s="123"/>
      <c r="F12" s="208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/>
    </row>
    <row r="13" spans="1:19" ht="13.5" thickBot="1" x14ac:dyDescent="0.3">
      <c r="A13" s="124" t="s">
        <v>78</v>
      </c>
      <c r="B13" s="88"/>
      <c r="C13" s="88"/>
      <c r="D13" s="89"/>
      <c r="E13" s="89"/>
      <c r="F13" s="107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23"/>
    </row>
    <row r="14" spans="1:19" ht="26.25" thickBot="1" x14ac:dyDescent="0.3">
      <c r="A14" s="91" t="s">
        <v>51</v>
      </c>
      <c r="B14" s="91" t="s">
        <v>52</v>
      </c>
      <c r="C14" s="92" t="s">
        <v>53</v>
      </c>
      <c r="D14" s="91" t="s">
        <v>54</v>
      </c>
      <c r="E14" s="91" t="s">
        <v>55</v>
      </c>
      <c r="F14" s="93" t="s">
        <v>56</v>
      </c>
      <c r="G14" s="125" t="s">
        <v>57</v>
      </c>
      <c r="H14" s="125" t="s">
        <v>58</v>
      </c>
      <c r="I14" s="125" t="s">
        <v>59</v>
      </c>
      <c r="J14" s="125" t="s">
        <v>60</v>
      </c>
      <c r="K14" s="125" t="s">
        <v>61</v>
      </c>
      <c r="L14" s="125" t="s">
        <v>62</v>
      </c>
      <c r="M14" s="125" t="s">
        <v>63</v>
      </c>
      <c r="N14" s="125" t="s">
        <v>64</v>
      </c>
      <c r="O14" s="125" t="s">
        <v>65</v>
      </c>
      <c r="P14" s="125" t="s">
        <v>66</v>
      </c>
      <c r="Q14" s="125" t="s">
        <v>67</v>
      </c>
      <c r="R14" s="125" t="s">
        <v>68</v>
      </c>
      <c r="S14" s="212" t="s">
        <v>69</v>
      </c>
    </row>
    <row r="15" spans="1:19" ht="34.5" customHeight="1" thickBot="1" x14ac:dyDescent="0.3">
      <c r="A15" s="214"/>
      <c r="B15" s="216"/>
      <c r="C15" s="218"/>
      <c r="D15" s="216"/>
      <c r="E15" s="216"/>
      <c r="F15" s="91" t="s">
        <v>70</v>
      </c>
      <c r="G15" s="95"/>
      <c r="H15" s="95"/>
      <c r="I15" s="96"/>
      <c r="J15" s="96"/>
      <c r="K15" s="96"/>
      <c r="L15" s="96"/>
      <c r="M15" s="96"/>
      <c r="N15" s="96"/>
      <c r="O15" s="96"/>
      <c r="P15" s="96"/>
      <c r="Q15" s="96"/>
      <c r="R15" s="97"/>
      <c r="S15" s="213"/>
    </row>
    <row r="16" spans="1:19" ht="32.25" customHeight="1" thickBot="1" x14ac:dyDescent="0.3">
      <c r="A16" s="215"/>
      <c r="B16" s="217"/>
      <c r="C16" s="219"/>
      <c r="D16" s="217"/>
      <c r="E16" s="217"/>
      <c r="F16" s="98" t="s">
        <v>79</v>
      </c>
      <c r="G16" s="99">
        <f>+G15-C15</f>
        <v>0</v>
      </c>
      <c r="H16" s="99">
        <f t="shared" ref="H16:R16" si="1">H15-G15</f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100">
        <f>+SUM(G16:R16)</f>
        <v>0</v>
      </c>
    </row>
    <row r="17" spans="1:19" ht="13.5" thickBot="1" x14ac:dyDescent="0.3">
      <c r="A17" s="101"/>
      <c r="B17" s="102"/>
      <c r="C17" s="103"/>
      <c r="D17" s="102"/>
      <c r="E17" s="199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1"/>
    </row>
    <row r="18" spans="1:19" ht="26.25" thickBot="1" x14ac:dyDescent="0.3">
      <c r="A18" s="101"/>
      <c r="B18" s="104"/>
      <c r="C18" s="104"/>
      <c r="D18" s="105"/>
      <c r="E18" s="158" t="s">
        <v>72</v>
      </c>
      <c r="F18" s="158" t="s">
        <v>73</v>
      </c>
      <c r="G18" s="202" t="s">
        <v>74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  <c r="S18" s="106" t="s">
        <v>75</v>
      </c>
    </row>
    <row r="19" spans="1:19" ht="13.5" thickBot="1" x14ac:dyDescent="0.3">
      <c r="A19" s="107"/>
      <c r="B19" s="107"/>
      <c r="C19" s="107"/>
      <c r="D19" s="107"/>
      <c r="E19" s="108"/>
      <c r="F19" s="97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10">
        <f>+SUM(G19:R19)</f>
        <v>0</v>
      </c>
    </row>
    <row r="20" spans="1:19" ht="13.5" thickBot="1" x14ac:dyDescent="0.3">
      <c r="A20" s="89"/>
      <c r="B20" s="89"/>
      <c r="C20" s="89"/>
      <c r="D20" s="89"/>
      <c r="E20" s="111"/>
      <c r="F20" s="97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13">
        <f>+SUM(G20:R20)</f>
        <v>0</v>
      </c>
    </row>
    <row r="21" spans="1:19" ht="13.5" thickBot="1" x14ac:dyDescent="0.3">
      <c r="A21" s="89"/>
      <c r="B21" s="89"/>
      <c r="C21" s="89"/>
      <c r="D21" s="89"/>
      <c r="E21" s="111"/>
      <c r="F21" s="97"/>
      <c r="G21" s="126"/>
      <c r="H21" s="127"/>
      <c r="I21" s="126"/>
      <c r="J21" s="126"/>
      <c r="K21" s="127"/>
      <c r="L21" s="126"/>
      <c r="M21" s="126"/>
      <c r="N21" s="127"/>
      <c r="O21" s="126"/>
      <c r="P21" s="127"/>
      <c r="Q21" s="126"/>
      <c r="R21" s="128"/>
      <c r="S21" s="113">
        <f>+SUM(G21:R21)</f>
        <v>0</v>
      </c>
    </row>
    <row r="22" spans="1:19" ht="13.5" thickBot="1" x14ac:dyDescent="0.3">
      <c r="F22" s="106" t="s">
        <v>76</v>
      </c>
      <c r="G22" s="108"/>
      <c r="H22" s="114"/>
      <c r="I22" s="108"/>
      <c r="J22" s="108"/>
      <c r="K22" s="115"/>
      <c r="L22" s="120"/>
      <c r="M22" s="116"/>
      <c r="N22" s="115"/>
      <c r="O22" s="108"/>
      <c r="P22" s="114"/>
      <c r="Q22" s="108"/>
      <c r="R22" s="117"/>
    </row>
    <row r="23" spans="1:19" ht="13.5" thickBot="1" x14ac:dyDescent="0.3">
      <c r="F23" s="118" t="s">
        <v>77</v>
      </c>
      <c r="G23" s="108"/>
      <c r="H23" s="119"/>
      <c r="I23" s="111"/>
      <c r="J23" s="108"/>
      <c r="K23" s="129"/>
      <c r="L23" s="120"/>
      <c r="M23" s="120"/>
      <c r="N23" s="119"/>
      <c r="O23" s="111"/>
      <c r="P23" s="119"/>
      <c r="Q23" s="121"/>
      <c r="R23" s="122"/>
    </row>
    <row r="24" spans="1:19" x14ac:dyDescent="0.25">
      <c r="A24" s="88"/>
      <c r="B24" s="88"/>
      <c r="C24" s="88"/>
      <c r="D24" s="89"/>
      <c r="E24" s="89"/>
      <c r="F24" s="205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123"/>
    </row>
    <row r="25" spans="1:19" ht="13.5" thickBot="1" x14ac:dyDescent="0.3">
      <c r="A25" s="107"/>
      <c r="B25" s="107"/>
      <c r="C25" s="89"/>
      <c r="D25" s="89" t="s">
        <v>80</v>
      </c>
      <c r="E25" s="89"/>
      <c r="F25" s="208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10"/>
      <c r="S25" s="123"/>
    </row>
    <row r="26" spans="1:19" ht="13.5" thickBot="1" x14ac:dyDescent="0.3">
      <c r="A26" s="124" t="s">
        <v>81</v>
      </c>
      <c r="B26" s="88"/>
      <c r="C26" s="88"/>
      <c r="D26" s="89"/>
      <c r="E26" s="89"/>
      <c r="F26" s="107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123"/>
    </row>
    <row r="27" spans="1:19" ht="26.25" thickBot="1" x14ac:dyDescent="0.3">
      <c r="A27" s="91" t="s">
        <v>51</v>
      </c>
      <c r="B27" s="91" t="s">
        <v>52</v>
      </c>
      <c r="C27" s="92" t="s">
        <v>53</v>
      </c>
      <c r="D27" s="91" t="s">
        <v>54</v>
      </c>
      <c r="E27" s="91" t="s">
        <v>55</v>
      </c>
      <c r="F27" s="93" t="s">
        <v>56</v>
      </c>
      <c r="G27" s="125" t="s">
        <v>57</v>
      </c>
      <c r="H27" s="125" t="s">
        <v>58</v>
      </c>
      <c r="I27" s="125" t="s">
        <v>59</v>
      </c>
      <c r="J27" s="125" t="s">
        <v>60</v>
      </c>
      <c r="K27" s="125" t="s">
        <v>61</v>
      </c>
      <c r="L27" s="125" t="s">
        <v>62</v>
      </c>
      <c r="M27" s="125" t="s">
        <v>63</v>
      </c>
      <c r="N27" s="125" t="s">
        <v>64</v>
      </c>
      <c r="O27" s="125" t="s">
        <v>65</v>
      </c>
      <c r="P27" s="125" t="s">
        <v>66</v>
      </c>
      <c r="Q27" s="125" t="s">
        <v>67</v>
      </c>
      <c r="R27" s="125" t="s">
        <v>68</v>
      </c>
      <c r="S27" s="212" t="s">
        <v>69</v>
      </c>
    </row>
    <row r="28" spans="1:19" ht="25.5" customHeight="1" thickBot="1" x14ac:dyDescent="0.3">
      <c r="A28" s="214"/>
      <c r="B28" s="216"/>
      <c r="C28" s="218"/>
      <c r="D28" s="216"/>
      <c r="E28" s="216"/>
      <c r="F28" s="91" t="s">
        <v>70</v>
      </c>
      <c r="G28" s="95"/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213"/>
    </row>
    <row r="29" spans="1:19" ht="45.75" customHeight="1" thickBot="1" x14ac:dyDescent="0.3">
      <c r="A29" s="215"/>
      <c r="B29" s="217"/>
      <c r="C29" s="219"/>
      <c r="D29" s="217"/>
      <c r="E29" s="217"/>
      <c r="F29" s="98" t="s">
        <v>79</v>
      </c>
      <c r="G29" s="99">
        <f>+G28-C28</f>
        <v>0</v>
      </c>
      <c r="H29" s="99">
        <f t="shared" ref="H29:R29" si="2">H28-G28</f>
        <v>0</v>
      </c>
      <c r="I29" s="99">
        <f t="shared" si="2"/>
        <v>0</v>
      </c>
      <c r="J29" s="99">
        <f t="shared" si="2"/>
        <v>0</v>
      </c>
      <c r="K29" s="99">
        <f t="shared" si="2"/>
        <v>0</v>
      </c>
      <c r="L29" s="99">
        <f t="shared" si="2"/>
        <v>0</v>
      </c>
      <c r="M29" s="99">
        <f t="shared" si="2"/>
        <v>0</v>
      </c>
      <c r="N29" s="99">
        <f t="shared" si="2"/>
        <v>0</v>
      </c>
      <c r="O29" s="99">
        <f t="shared" si="2"/>
        <v>0</v>
      </c>
      <c r="P29" s="99">
        <f t="shared" si="2"/>
        <v>0</v>
      </c>
      <c r="Q29" s="99">
        <f t="shared" si="2"/>
        <v>0</v>
      </c>
      <c r="R29" s="99">
        <f t="shared" si="2"/>
        <v>0</v>
      </c>
      <c r="S29" s="100">
        <f>+SUM(G29:R29)</f>
        <v>0</v>
      </c>
    </row>
    <row r="30" spans="1:19" ht="13.5" thickBot="1" x14ac:dyDescent="0.3">
      <c r="A30" s="101"/>
      <c r="B30" s="102"/>
      <c r="C30" s="103"/>
      <c r="D30" s="102"/>
      <c r="E30" s="199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1"/>
    </row>
    <row r="31" spans="1:19" ht="26.25" thickBot="1" x14ac:dyDescent="0.3">
      <c r="A31" s="101"/>
      <c r="B31" s="104"/>
      <c r="C31" s="104"/>
      <c r="D31" s="105"/>
      <c r="E31" s="158" t="s">
        <v>72</v>
      </c>
      <c r="F31" s="158" t="s">
        <v>73</v>
      </c>
      <c r="G31" s="202" t="s">
        <v>74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4"/>
      <c r="S31" s="106" t="s">
        <v>75</v>
      </c>
    </row>
    <row r="32" spans="1:19" ht="13.5" thickBot="1" x14ac:dyDescent="0.3">
      <c r="A32" s="107"/>
      <c r="B32" s="107"/>
      <c r="C32" s="107"/>
      <c r="D32" s="107"/>
      <c r="E32" s="108"/>
      <c r="F32" s="97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10">
        <f>+SUM(G32:R32)</f>
        <v>0</v>
      </c>
    </row>
    <row r="33" spans="1:19" ht="13.5" thickBot="1" x14ac:dyDescent="0.3">
      <c r="A33" s="89"/>
      <c r="B33" s="89"/>
      <c r="C33" s="89"/>
      <c r="D33" s="89"/>
      <c r="E33" s="111"/>
      <c r="F33" s="97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13">
        <f>+SUM(G33:R33)</f>
        <v>0</v>
      </c>
    </row>
    <row r="34" spans="1:19" ht="13.5" thickBot="1" x14ac:dyDescent="0.3">
      <c r="F34" s="106" t="s">
        <v>76</v>
      </c>
      <c r="G34" s="108"/>
      <c r="H34" s="114"/>
      <c r="I34" s="108"/>
      <c r="J34" s="108"/>
      <c r="K34" s="115"/>
      <c r="L34" s="120"/>
      <c r="M34" s="116"/>
      <c r="N34" s="115"/>
      <c r="O34" s="108"/>
      <c r="P34" s="114"/>
      <c r="Q34" s="108"/>
      <c r="R34" s="117"/>
    </row>
    <row r="35" spans="1:19" ht="13.5" thickBot="1" x14ac:dyDescent="0.3">
      <c r="F35" s="118" t="s">
        <v>77</v>
      </c>
      <c r="G35" s="108"/>
      <c r="H35" s="119"/>
      <c r="I35" s="111"/>
      <c r="J35" s="108"/>
      <c r="K35" s="129"/>
      <c r="L35" s="120"/>
      <c r="M35" s="120"/>
      <c r="N35" s="119"/>
      <c r="O35" s="111"/>
      <c r="P35" s="119"/>
      <c r="Q35" s="121"/>
      <c r="R35" s="122"/>
    </row>
    <row r="36" spans="1:19" x14ac:dyDescent="0.25">
      <c r="F36" s="205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</row>
    <row r="37" spans="1:19" ht="13.5" thickBot="1" x14ac:dyDescent="0.3">
      <c r="F37" s="208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10"/>
      <c r="S37" s="130"/>
    </row>
  </sheetData>
  <mergeCells count="30">
    <mergeCell ref="G1:R1"/>
    <mergeCell ref="S2:S3"/>
    <mergeCell ref="A3:A4"/>
    <mergeCell ref="B3:B4"/>
    <mergeCell ref="C3:C4"/>
    <mergeCell ref="D3:D4"/>
    <mergeCell ref="E3:E4"/>
    <mergeCell ref="A15:A16"/>
    <mergeCell ref="B15:B16"/>
    <mergeCell ref="C15:C16"/>
    <mergeCell ref="D15:D16"/>
    <mergeCell ref="E15:E16"/>
    <mergeCell ref="E5:R5"/>
    <mergeCell ref="G6:R6"/>
    <mergeCell ref="F11:R12"/>
    <mergeCell ref="G13:R13"/>
    <mergeCell ref="S14:S15"/>
    <mergeCell ref="S27:S28"/>
    <mergeCell ref="A28:A29"/>
    <mergeCell ref="B28:B29"/>
    <mergeCell ref="C28:C29"/>
    <mergeCell ref="D28:D29"/>
    <mergeCell ref="E28:E29"/>
    <mergeCell ref="E30:R30"/>
    <mergeCell ref="G31:R31"/>
    <mergeCell ref="F36:R37"/>
    <mergeCell ref="E17:R17"/>
    <mergeCell ref="G18:R18"/>
    <mergeCell ref="F24:R25"/>
    <mergeCell ref="G26:R26"/>
  </mergeCells>
  <conditionalFormatting sqref="C3">
    <cfRule type="cellIs" dxfId="11" priority="6" operator="greaterThan">
      <formula>#REF!</formula>
    </cfRule>
  </conditionalFormatting>
  <conditionalFormatting sqref="D6">
    <cfRule type="cellIs" dxfId="10" priority="5" operator="greaterThan">
      <formula>#REF!</formula>
    </cfRule>
  </conditionalFormatting>
  <conditionalFormatting sqref="C15">
    <cfRule type="cellIs" dxfId="9" priority="4" operator="greaterThan">
      <formula>#REF!</formula>
    </cfRule>
  </conditionalFormatting>
  <conditionalFormatting sqref="D18">
    <cfRule type="cellIs" dxfId="8" priority="3" operator="greaterThan">
      <formula>#REF!</formula>
    </cfRule>
  </conditionalFormatting>
  <conditionalFormatting sqref="D31">
    <cfRule type="cellIs" dxfId="7" priority="1" operator="greaterThan">
      <formula>#REF!</formula>
    </cfRule>
  </conditionalFormatting>
  <conditionalFormatting sqref="C28">
    <cfRule type="cellIs" dxfId="6" priority="2" operator="greaterThan">
      <formula>#REF!</formula>
    </cfRule>
  </conditionalFormatting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B1" workbookViewId="0">
      <selection activeCell="F21" sqref="F21"/>
    </sheetView>
  </sheetViews>
  <sheetFormatPr defaultColWidth="8.7109375" defaultRowHeight="12.75" x14ac:dyDescent="0.25"/>
  <cols>
    <col min="1" max="1" width="13.7109375" style="90" customWidth="1"/>
    <col min="2" max="2" width="8.7109375" style="90"/>
    <col min="3" max="3" width="10.28515625" style="90" customWidth="1"/>
    <col min="4" max="4" width="9.140625" style="90" bestFit="1" customWidth="1"/>
    <col min="5" max="5" width="11.85546875" style="90" bestFit="1" customWidth="1"/>
    <col min="6" max="6" width="15.5703125" style="90" customWidth="1"/>
    <col min="7" max="7" width="10.85546875" style="90" customWidth="1"/>
    <col min="8" max="8" width="9.42578125" style="90" bestFit="1" customWidth="1"/>
    <col min="9" max="9" width="10.28515625" style="90" bestFit="1" customWidth="1"/>
    <col min="10" max="10" width="9.42578125" style="90" bestFit="1" customWidth="1"/>
    <col min="11" max="14" width="10.28515625" style="90" bestFit="1" customWidth="1"/>
    <col min="15" max="15" width="12.28515625" style="90" bestFit="1" customWidth="1"/>
    <col min="16" max="16" width="11.5703125" style="90" bestFit="1" customWidth="1"/>
    <col min="17" max="17" width="10.42578125" style="90" bestFit="1" customWidth="1"/>
    <col min="18" max="18" width="10.7109375" style="90" customWidth="1"/>
    <col min="19" max="19" width="11.7109375" style="90" customWidth="1"/>
    <col min="20" max="16384" width="8.7109375" style="90"/>
  </cols>
  <sheetData>
    <row r="1" spans="1:19" ht="13.5" thickBot="1" x14ac:dyDescent="0.3">
      <c r="A1" s="86" t="s">
        <v>50</v>
      </c>
      <c r="B1" s="87"/>
      <c r="C1" s="88"/>
      <c r="D1" s="89"/>
      <c r="E1" s="89"/>
      <c r="F1" s="89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19" ht="26.25" thickBot="1" x14ac:dyDescent="0.3">
      <c r="A2" s="91" t="s">
        <v>51</v>
      </c>
      <c r="B2" s="91" t="s">
        <v>52</v>
      </c>
      <c r="C2" s="92" t="s">
        <v>53</v>
      </c>
      <c r="D2" s="91" t="s">
        <v>54</v>
      </c>
      <c r="E2" s="91" t="s">
        <v>55</v>
      </c>
      <c r="F2" s="93" t="s">
        <v>56</v>
      </c>
      <c r="G2" s="94" t="s">
        <v>57</v>
      </c>
      <c r="H2" s="94" t="s">
        <v>58</v>
      </c>
      <c r="I2" s="94" t="s">
        <v>59</v>
      </c>
      <c r="J2" s="94" t="s">
        <v>60</v>
      </c>
      <c r="K2" s="94" t="s">
        <v>61</v>
      </c>
      <c r="L2" s="94" t="s">
        <v>62</v>
      </c>
      <c r="M2" s="94" t="s">
        <v>63</v>
      </c>
      <c r="N2" s="94" t="s">
        <v>64</v>
      </c>
      <c r="O2" s="94" t="s">
        <v>65</v>
      </c>
      <c r="P2" s="94" t="s">
        <v>66</v>
      </c>
      <c r="Q2" s="94" t="s">
        <v>67</v>
      </c>
      <c r="R2" s="94" t="s">
        <v>68</v>
      </c>
      <c r="S2" s="212" t="s">
        <v>69</v>
      </c>
    </row>
    <row r="3" spans="1:19" ht="13.5" thickBot="1" x14ac:dyDescent="0.3">
      <c r="A3" s="214" t="s">
        <v>82</v>
      </c>
      <c r="B3" s="216">
        <v>12345</v>
      </c>
      <c r="C3" s="218">
        <v>200</v>
      </c>
      <c r="D3" s="216" t="s">
        <v>83</v>
      </c>
      <c r="E3" s="216">
        <v>1E-3</v>
      </c>
      <c r="F3" s="91" t="s">
        <v>70</v>
      </c>
      <c r="G3" s="95">
        <v>200</v>
      </c>
      <c r="H3" s="95">
        <v>200</v>
      </c>
      <c r="I3" s="96">
        <v>214.583</v>
      </c>
      <c r="J3" s="96">
        <v>248.958</v>
      </c>
      <c r="K3" s="96">
        <v>291.666</v>
      </c>
      <c r="L3" s="96">
        <v>291.666</v>
      </c>
      <c r="M3" s="96">
        <v>318.74900000000002</v>
      </c>
      <c r="N3" s="96">
        <v>384.37400000000002</v>
      </c>
      <c r="O3" s="96">
        <v>416.66500000000002</v>
      </c>
      <c r="P3" s="96">
        <v>416.66500000000002</v>
      </c>
      <c r="Q3" s="96">
        <v>416.66500000000002</v>
      </c>
      <c r="R3" s="97">
        <v>416.66500000000002</v>
      </c>
      <c r="S3" s="213"/>
    </row>
    <row r="4" spans="1:19" ht="26.25" thickBot="1" x14ac:dyDescent="0.3">
      <c r="A4" s="215"/>
      <c r="B4" s="217"/>
      <c r="C4" s="219"/>
      <c r="D4" s="217"/>
      <c r="E4" s="217"/>
      <c r="F4" s="98" t="s">
        <v>71</v>
      </c>
      <c r="G4" s="99">
        <f>+G3-C3</f>
        <v>0</v>
      </c>
      <c r="H4" s="99">
        <f t="shared" ref="H4:R4" si="0">H3-G3</f>
        <v>0</v>
      </c>
      <c r="I4" s="99">
        <f t="shared" si="0"/>
        <v>14.582999999999998</v>
      </c>
      <c r="J4" s="99">
        <f t="shared" si="0"/>
        <v>34.375</v>
      </c>
      <c r="K4" s="99">
        <f t="shared" si="0"/>
        <v>42.707999999999998</v>
      </c>
      <c r="L4" s="99">
        <f t="shared" si="0"/>
        <v>0</v>
      </c>
      <c r="M4" s="99">
        <f t="shared" si="0"/>
        <v>27.083000000000027</v>
      </c>
      <c r="N4" s="99">
        <f t="shared" si="0"/>
        <v>65.625</v>
      </c>
      <c r="O4" s="99">
        <f t="shared" si="0"/>
        <v>32.290999999999997</v>
      </c>
      <c r="P4" s="99">
        <f t="shared" si="0"/>
        <v>0</v>
      </c>
      <c r="Q4" s="99">
        <f t="shared" si="0"/>
        <v>0</v>
      </c>
      <c r="R4" s="99">
        <f t="shared" si="0"/>
        <v>0</v>
      </c>
      <c r="S4" s="100">
        <f>+SUM(G4:R4)</f>
        <v>216.66500000000002</v>
      </c>
    </row>
    <row r="5" spans="1:19" ht="13.5" thickBot="1" x14ac:dyDescent="0.3">
      <c r="A5" s="101"/>
      <c r="B5" s="102"/>
      <c r="C5" s="103"/>
      <c r="D5" s="102"/>
      <c r="E5" s="19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1"/>
    </row>
    <row r="6" spans="1:19" ht="47.25" customHeight="1" thickBot="1" x14ac:dyDescent="0.3">
      <c r="A6" s="101"/>
      <c r="B6" s="104"/>
      <c r="C6" s="104"/>
      <c r="D6" s="105"/>
      <c r="E6" s="158" t="s">
        <v>72</v>
      </c>
      <c r="F6" s="158" t="s">
        <v>73</v>
      </c>
      <c r="G6" s="202" t="s">
        <v>74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106" t="s">
        <v>75</v>
      </c>
    </row>
    <row r="7" spans="1:19" ht="13.5" thickBot="1" x14ac:dyDescent="0.3">
      <c r="A7" s="107"/>
      <c r="B7" s="107"/>
      <c r="C7" s="107"/>
      <c r="D7" s="107"/>
      <c r="E7" s="108">
        <v>125</v>
      </c>
      <c r="F7" s="97" t="s">
        <v>84</v>
      </c>
      <c r="G7" s="109"/>
      <c r="H7" s="109"/>
      <c r="I7" s="109">
        <v>1.3999679999999999</v>
      </c>
      <c r="J7" s="109">
        <v>3.3</v>
      </c>
      <c r="K7" s="109">
        <v>4.0999679999999996</v>
      </c>
      <c r="L7" s="109"/>
      <c r="M7" s="109"/>
      <c r="N7" s="109"/>
      <c r="O7" s="109"/>
      <c r="P7" s="109"/>
      <c r="Q7" s="109"/>
      <c r="R7" s="109"/>
      <c r="S7" s="110">
        <f>+SUM(G7:R7)</f>
        <v>8.7999359999999989</v>
      </c>
    </row>
    <row r="8" spans="1:19" ht="13.5" thickBot="1" x14ac:dyDescent="0.3">
      <c r="A8" s="89"/>
      <c r="B8" s="89"/>
      <c r="C8" s="89"/>
      <c r="D8" s="89"/>
      <c r="E8" s="111">
        <v>125</v>
      </c>
      <c r="F8" s="97" t="s">
        <v>85</v>
      </c>
      <c r="G8" s="109"/>
      <c r="H8" s="109"/>
      <c r="I8" s="112"/>
      <c r="J8" s="109"/>
      <c r="K8" s="112"/>
      <c r="L8" s="109"/>
      <c r="M8" s="109">
        <v>2.5999680000000027</v>
      </c>
      <c r="N8" s="109">
        <v>6.3</v>
      </c>
      <c r="O8" s="109">
        <v>3.0999359999999996</v>
      </c>
      <c r="P8" s="109"/>
      <c r="Q8" s="109"/>
      <c r="R8" s="109"/>
      <c r="S8" s="113">
        <f>+SUM(G8:R8)</f>
        <v>11.999904000000003</v>
      </c>
    </row>
    <row r="9" spans="1:19" ht="13.5" thickBot="1" x14ac:dyDescent="0.3">
      <c r="F9" s="106" t="s">
        <v>76</v>
      </c>
      <c r="G9" s="108"/>
      <c r="H9" s="114"/>
      <c r="I9" s="108"/>
      <c r="J9" s="114"/>
      <c r="K9" s="108"/>
      <c r="L9" s="115">
        <v>41800</v>
      </c>
      <c r="M9" s="116"/>
      <c r="N9" s="115"/>
      <c r="O9" s="108"/>
      <c r="P9" s="114"/>
      <c r="Q9" s="108"/>
      <c r="R9" s="117"/>
    </row>
    <row r="10" spans="1:19" ht="13.5" thickBot="1" x14ac:dyDescent="0.3">
      <c r="F10" s="118" t="s">
        <v>77</v>
      </c>
      <c r="G10" s="108"/>
      <c r="H10" s="119"/>
      <c r="I10" s="111"/>
      <c r="J10" s="119"/>
      <c r="K10" s="111"/>
      <c r="L10" s="120">
        <v>41791</v>
      </c>
      <c r="M10" s="120"/>
      <c r="N10" s="119"/>
      <c r="O10" s="111"/>
      <c r="P10" s="119"/>
      <c r="Q10" s="121">
        <v>42309</v>
      </c>
      <c r="R10" s="122"/>
    </row>
    <row r="11" spans="1:19" x14ac:dyDescent="0.25">
      <c r="F11" s="205" t="s">
        <v>86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</row>
    <row r="12" spans="1:19" ht="13.5" thickBot="1" x14ac:dyDescent="0.3">
      <c r="A12" s="123"/>
      <c r="B12" s="123"/>
      <c r="F12" s="208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/>
    </row>
    <row r="13" spans="1:19" ht="13.5" thickBot="1" x14ac:dyDescent="0.3">
      <c r="A13" s="124" t="s">
        <v>78</v>
      </c>
      <c r="B13" s="88"/>
      <c r="C13" s="88"/>
      <c r="D13" s="89"/>
      <c r="E13" s="89"/>
      <c r="F13" s="107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23"/>
    </row>
    <row r="14" spans="1:19" ht="26.25" thickBot="1" x14ac:dyDescent="0.3">
      <c r="A14" s="91" t="s">
        <v>51</v>
      </c>
      <c r="B14" s="91" t="s">
        <v>52</v>
      </c>
      <c r="C14" s="92" t="s">
        <v>53</v>
      </c>
      <c r="D14" s="91" t="s">
        <v>54</v>
      </c>
      <c r="E14" s="91" t="s">
        <v>55</v>
      </c>
      <c r="F14" s="93" t="s">
        <v>56</v>
      </c>
      <c r="G14" s="125" t="s">
        <v>57</v>
      </c>
      <c r="H14" s="125" t="s">
        <v>58</v>
      </c>
      <c r="I14" s="125" t="s">
        <v>59</v>
      </c>
      <c r="J14" s="125" t="s">
        <v>60</v>
      </c>
      <c r="K14" s="125" t="s">
        <v>61</v>
      </c>
      <c r="L14" s="125" t="s">
        <v>62</v>
      </c>
      <c r="M14" s="125" t="s">
        <v>63</v>
      </c>
      <c r="N14" s="125" t="s">
        <v>64</v>
      </c>
      <c r="O14" s="125" t="s">
        <v>65</v>
      </c>
      <c r="P14" s="125" t="s">
        <v>66</v>
      </c>
      <c r="Q14" s="125" t="s">
        <v>67</v>
      </c>
      <c r="R14" s="125" t="s">
        <v>68</v>
      </c>
      <c r="S14" s="212" t="s">
        <v>69</v>
      </c>
    </row>
    <row r="15" spans="1:19" ht="13.5" thickBot="1" x14ac:dyDescent="0.3">
      <c r="A15" s="214" t="s">
        <v>82</v>
      </c>
      <c r="B15" s="216">
        <v>12345</v>
      </c>
      <c r="C15" s="218">
        <v>200</v>
      </c>
      <c r="D15" s="216" t="s">
        <v>83</v>
      </c>
      <c r="E15" s="216">
        <v>1E-3</v>
      </c>
      <c r="F15" s="91" t="s">
        <v>70</v>
      </c>
      <c r="G15" s="95">
        <v>200</v>
      </c>
      <c r="H15" s="95">
        <v>200</v>
      </c>
      <c r="I15" s="96">
        <v>207.291</v>
      </c>
      <c r="J15" s="96">
        <v>224.47800000000001</v>
      </c>
      <c r="K15" s="96">
        <v>249.99799999999999</v>
      </c>
      <c r="L15" s="96">
        <v>268.74799999999999</v>
      </c>
      <c r="M15" s="96">
        <v>313.53899999999999</v>
      </c>
      <c r="N15" s="96">
        <v>372.39100000000002</v>
      </c>
      <c r="O15" s="96">
        <v>388.536</v>
      </c>
      <c r="P15" s="96">
        <v>388.536</v>
      </c>
      <c r="Q15" s="96">
        <v>388.536</v>
      </c>
      <c r="R15" s="97">
        <v>388.536</v>
      </c>
      <c r="S15" s="213"/>
    </row>
    <row r="16" spans="1:19" ht="13.5" thickBot="1" x14ac:dyDescent="0.3">
      <c r="A16" s="215"/>
      <c r="B16" s="217"/>
      <c r="C16" s="219"/>
      <c r="D16" s="217"/>
      <c r="E16" s="217"/>
      <c r="F16" s="98" t="s">
        <v>79</v>
      </c>
      <c r="G16" s="99">
        <f>+G15-C15</f>
        <v>0</v>
      </c>
      <c r="H16" s="99">
        <f t="shared" ref="H16:R16" si="1">H15-G15</f>
        <v>0</v>
      </c>
      <c r="I16" s="99">
        <f t="shared" si="1"/>
        <v>7.2909999999999968</v>
      </c>
      <c r="J16" s="99">
        <f t="shared" si="1"/>
        <v>17.187000000000012</v>
      </c>
      <c r="K16" s="99">
        <f t="shared" si="1"/>
        <v>25.519999999999982</v>
      </c>
      <c r="L16" s="99">
        <f t="shared" si="1"/>
        <v>18.75</v>
      </c>
      <c r="M16" s="99">
        <f t="shared" si="1"/>
        <v>44.790999999999997</v>
      </c>
      <c r="N16" s="99">
        <f t="shared" si="1"/>
        <v>58.852000000000032</v>
      </c>
      <c r="O16" s="99">
        <f t="shared" si="1"/>
        <v>16.144999999999982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100">
        <f>+SUM(G16:R16)</f>
        <v>188.536</v>
      </c>
    </row>
    <row r="17" spans="1:19" ht="13.5" thickBot="1" x14ac:dyDescent="0.3">
      <c r="A17" s="101"/>
      <c r="B17" s="102"/>
      <c r="C17" s="103"/>
      <c r="D17" s="102"/>
      <c r="E17" s="199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1"/>
    </row>
    <row r="18" spans="1:19" ht="26.25" thickBot="1" x14ac:dyDescent="0.3">
      <c r="A18" s="101"/>
      <c r="B18" s="104"/>
      <c r="C18" s="104"/>
      <c r="D18" s="105"/>
      <c r="E18" s="158" t="s">
        <v>72</v>
      </c>
      <c r="F18" s="158" t="s">
        <v>73</v>
      </c>
      <c r="G18" s="202" t="s">
        <v>74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  <c r="S18" s="106" t="s">
        <v>75</v>
      </c>
    </row>
    <row r="19" spans="1:19" ht="13.5" thickBot="1" x14ac:dyDescent="0.3">
      <c r="A19" s="107"/>
      <c r="B19" s="107"/>
      <c r="C19" s="107"/>
      <c r="D19" s="107"/>
      <c r="E19" s="108">
        <v>62.5</v>
      </c>
      <c r="F19" s="97" t="s">
        <v>84</v>
      </c>
      <c r="G19" s="126"/>
      <c r="H19" s="126"/>
      <c r="I19" s="126">
        <v>1.3998719999999993</v>
      </c>
      <c r="J19" s="126">
        <v>3.2999040000000024</v>
      </c>
      <c r="K19" s="126">
        <v>3.3</v>
      </c>
      <c r="L19" s="126"/>
      <c r="M19" s="126"/>
      <c r="N19" s="126"/>
      <c r="O19" s="126"/>
      <c r="P19" s="126"/>
      <c r="Q19" s="126"/>
      <c r="R19" s="126"/>
      <c r="S19" s="110">
        <f>+SUM(G19:R19)</f>
        <v>7.9997760000000016</v>
      </c>
    </row>
    <row r="20" spans="1:19" ht="13.5" thickBot="1" x14ac:dyDescent="0.3">
      <c r="A20" s="89"/>
      <c r="B20" s="89"/>
      <c r="C20" s="89"/>
      <c r="D20" s="89"/>
      <c r="E20" s="111">
        <v>62.5</v>
      </c>
      <c r="F20" s="97" t="s">
        <v>85</v>
      </c>
      <c r="G20" s="126"/>
      <c r="H20" s="126"/>
      <c r="I20" s="126"/>
      <c r="J20" s="126"/>
      <c r="K20" s="126"/>
      <c r="L20" s="126">
        <v>1.8</v>
      </c>
      <c r="M20" s="126">
        <v>3.6</v>
      </c>
      <c r="N20" s="126">
        <v>6</v>
      </c>
      <c r="O20" s="126">
        <v>1.5</v>
      </c>
      <c r="P20" s="126"/>
      <c r="Q20" s="126"/>
      <c r="R20" s="126"/>
      <c r="S20" s="113">
        <f>+SUM(G20:R20)</f>
        <v>12.9</v>
      </c>
    </row>
    <row r="21" spans="1:19" ht="13.5" thickBot="1" x14ac:dyDescent="0.3">
      <c r="A21" s="89"/>
      <c r="B21" s="89"/>
      <c r="C21" s="89"/>
      <c r="D21" s="89"/>
      <c r="E21" s="111">
        <v>62.5</v>
      </c>
      <c r="F21" s="97" t="s">
        <v>35</v>
      </c>
      <c r="G21" s="126"/>
      <c r="H21" s="127"/>
      <c r="I21" s="126"/>
      <c r="J21" s="126"/>
      <c r="K21" s="127">
        <v>1.6</v>
      </c>
      <c r="L21" s="126">
        <v>1.8</v>
      </c>
      <c r="M21" s="126">
        <v>5</v>
      </c>
      <c r="N21" s="127">
        <v>5.3</v>
      </c>
      <c r="O21" s="126">
        <v>1.6</v>
      </c>
      <c r="P21" s="127"/>
      <c r="Q21" s="126"/>
      <c r="R21" s="128"/>
      <c r="S21" s="113">
        <f>+SUM(G21:R21)</f>
        <v>15.299999999999999</v>
      </c>
    </row>
    <row r="22" spans="1:19" ht="39" thickBot="1" x14ac:dyDescent="0.3">
      <c r="F22" s="106" t="s">
        <v>76</v>
      </c>
      <c r="G22" s="108"/>
      <c r="H22" s="114"/>
      <c r="I22" s="108"/>
      <c r="J22" s="108"/>
      <c r="K22" s="115" t="s">
        <v>87</v>
      </c>
      <c r="L22" s="120" t="s">
        <v>88</v>
      </c>
      <c r="M22" s="116"/>
      <c r="N22" s="115"/>
      <c r="O22" s="108"/>
      <c r="P22" s="114"/>
      <c r="Q22" s="108"/>
      <c r="R22" s="117"/>
    </row>
    <row r="23" spans="1:19" ht="26.25" thickBot="1" x14ac:dyDescent="0.3">
      <c r="F23" s="118" t="s">
        <v>77</v>
      </c>
      <c r="G23" s="108"/>
      <c r="H23" s="119"/>
      <c r="I23" s="111"/>
      <c r="J23" s="108"/>
      <c r="K23" s="129" t="s">
        <v>89</v>
      </c>
      <c r="L23" s="120"/>
      <c r="M23" s="120"/>
      <c r="N23" s="119"/>
      <c r="O23" s="111"/>
      <c r="P23" s="119"/>
      <c r="Q23" s="121">
        <v>42309</v>
      </c>
      <c r="R23" s="122"/>
    </row>
    <row r="24" spans="1:19" x14ac:dyDescent="0.25">
      <c r="A24" s="88"/>
      <c r="B24" s="88"/>
      <c r="C24" s="88"/>
      <c r="D24" s="89"/>
      <c r="E24" s="89"/>
      <c r="F24" s="205" t="s">
        <v>90</v>
      </c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123"/>
    </row>
    <row r="25" spans="1:19" ht="13.5" thickBot="1" x14ac:dyDescent="0.3">
      <c r="A25" s="107"/>
      <c r="B25" s="107"/>
      <c r="C25" s="89"/>
      <c r="D25" s="89" t="s">
        <v>80</v>
      </c>
      <c r="E25" s="89"/>
      <c r="F25" s="208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10"/>
      <c r="S25" s="123"/>
    </row>
    <row r="26" spans="1:19" ht="13.5" thickBot="1" x14ac:dyDescent="0.3">
      <c r="A26" s="124" t="s">
        <v>81</v>
      </c>
      <c r="B26" s="88"/>
      <c r="C26" s="88"/>
      <c r="D26" s="89"/>
      <c r="E26" s="89"/>
      <c r="F26" s="107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123"/>
    </row>
    <row r="27" spans="1:19" ht="26.25" thickBot="1" x14ac:dyDescent="0.3">
      <c r="A27" s="91" t="s">
        <v>51</v>
      </c>
      <c r="B27" s="91" t="s">
        <v>52</v>
      </c>
      <c r="C27" s="92" t="s">
        <v>53</v>
      </c>
      <c r="D27" s="91" t="s">
        <v>54</v>
      </c>
      <c r="E27" s="91" t="s">
        <v>55</v>
      </c>
      <c r="F27" s="93" t="s">
        <v>56</v>
      </c>
      <c r="G27" s="125" t="s">
        <v>57</v>
      </c>
      <c r="H27" s="125" t="s">
        <v>58</v>
      </c>
      <c r="I27" s="125" t="s">
        <v>59</v>
      </c>
      <c r="J27" s="125" t="s">
        <v>60</v>
      </c>
      <c r="K27" s="125" t="s">
        <v>61</v>
      </c>
      <c r="L27" s="125" t="s">
        <v>62</v>
      </c>
      <c r="M27" s="125" t="s">
        <v>63</v>
      </c>
      <c r="N27" s="125" t="s">
        <v>64</v>
      </c>
      <c r="O27" s="125" t="s">
        <v>65</v>
      </c>
      <c r="P27" s="125" t="s">
        <v>66</v>
      </c>
      <c r="Q27" s="125" t="s">
        <v>67</v>
      </c>
      <c r="R27" s="125" t="s">
        <v>68</v>
      </c>
      <c r="S27" s="212" t="s">
        <v>69</v>
      </c>
    </row>
    <row r="28" spans="1:19" ht="13.5" thickBot="1" x14ac:dyDescent="0.3">
      <c r="A28" s="214" t="s">
        <v>82</v>
      </c>
      <c r="B28" s="216">
        <v>12345</v>
      </c>
      <c r="C28" s="218">
        <v>200</v>
      </c>
      <c r="D28" s="216" t="s">
        <v>83</v>
      </c>
      <c r="E28" s="216">
        <v>1E-3</v>
      </c>
      <c r="F28" s="91" t="s">
        <v>70</v>
      </c>
      <c r="G28" s="95">
        <v>200</v>
      </c>
      <c r="H28" s="95">
        <v>200</v>
      </c>
      <c r="I28" s="96">
        <v>200</v>
      </c>
      <c r="J28" s="96">
        <v>214</v>
      </c>
      <c r="K28" s="96">
        <v>248.666</v>
      </c>
      <c r="L28" s="96">
        <v>331.666</v>
      </c>
      <c r="M28" s="96">
        <v>457.666</v>
      </c>
      <c r="N28" s="96">
        <v>565.83199999999999</v>
      </c>
      <c r="O28" s="96">
        <v>597.83199999999999</v>
      </c>
      <c r="P28" s="96">
        <v>612.83199999999999</v>
      </c>
      <c r="Q28" s="96">
        <v>612.83199999999999</v>
      </c>
      <c r="R28" s="97">
        <v>612.83199999999999</v>
      </c>
      <c r="S28" s="213"/>
    </row>
    <row r="29" spans="1:19" ht="13.5" thickBot="1" x14ac:dyDescent="0.3">
      <c r="A29" s="215"/>
      <c r="B29" s="217"/>
      <c r="C29" s="219"/>
      <c r="D29" s="217"/>
      <c r="E29" s="217"/>
      <c r="F29" s="98" t="s">
        <v>79</v>
      </c>
      <c r="G29" s="99">
        <f>+G28-C28</f>
        <v>0</v>
      </c>
      <c r="H29" s="99">
        <f t="shared" ref="H29:R29" si="2">H28-G28</f>
        <v>0</v>
      </c>
      <c r="I29" s="99">
        <f t="shared" si="2"/>
        <v>0</v>
      </c>
      <c r="J29" s="99">
        <f t="shared" si="2"/>
        <v>14</v>
      </c>
      <c r="K29" s="99">
        <f t="shared" si="2"/>
        <v>34.665999999999997</v>
      </c>
      <c r="L29" s="99">
        <f t="shared" si="2"/>
        <v>83</v>
      </c>
      <c r="M29" s="99">
        <f t="shared" si="2"/>
        <v>126</v>
      </c>
      <c r="N29" s="99">
        <f t="shared" si="2"/>
        <v>108.166</v>
      </c>
      <c r="O29" s="99">
        <f t="shared" si="2"/>
        <v>32</v>
      </c>
      <c r="P29" s="99">
        <f t="shared" si="2"/>
        <v>15</v>
      </c>
      <c r="Q29" s="99">
        <f t="shared" si="2"/>
        <v>0</v>
      </c>
      <c r="R29" s="99">
        <f t="shared" si="2"/>
        <v>0</v>
      </c>
      <c r="S29" s="100">
        <f>+SUM(G29:R29)</f>
        <v>412.83199999999999</v>
      </c>
    </row>
    <row r="30" spans="1:19" ht="13.5" thickBot="1" x14ac:dyDescent="0.3">
      <c r="A30" s="101"/>
      <c r="B30" s="102"/>
      <c r="C30" s="103"/>
      <c r="D30" s="102"/>
      <c r="E30" s="199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1"/>
    </row>
    <row r="31" spans="1:19" ht="26.25" thickBot="1" x14ac:dyDescent="0.3">
      <c r="A31" s="101"/>
      <c r="B31" s="104"/>
      <c r="C31" s="104"/>
      <c r="D31" s="105"/>
      <c r="E31" s="158" t="s">
        <v>72</v>
      </c>
      <c r="F31" s="158" t="s">
        <v>73</v>
      </c>
      <c r="G31" s="202" t="s">
        <v>74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4"/>
      <c r="S31" s="106" t="s">
        <v>75</v>
      </c>
    </row>
    <row r="32" spans="1:19" ht="13.5" thickBot="1" x14ac:dyDescent="0.3">
      <c r="A32" s="107"/>
      <c r="B32" s="107"/>
      <c r="C32" s="107"/>
      <c r="D32" s="107"/>
      <c r="E32" s="108">
        <v>120</v>
      </c>
      <c r="F32" s="97" t="s">
        <v>91</v>
      </c>
      <c r="G32" s="126"/>
      <c r="H32" s="126"/>
      <c r="I32" s="126"/>
      <c r="J32" s="126">
        <v>1.4</v>
      </c>
      <c r="K32" s="126">
        <v>1.6</v>
      </c>
      <c r="L32" s="126">
        <v>6</v>
      </c>
      <c r="M32" s="126">
        <v>7</v>
      </c>
      <c r="N32" s="126">
        <v>5</v>
      </c>
      <c r="O32" s="126">
        <v>2.2000000000000002</v>
      </c>
      <c r="P32" s="126">
        <v>1.5</v>
      </c>
      <c r="Q32" s="126"/>
      <c r="R32" s="126"/>
      <c r="S32" s="110">
        <f>+SUM(G32:R32)</f>
        <v>24.7</v>
      </c>
    </row>
    <row r="33" spans="1:19" ht="13.5" thickBot="1" x14ac:dyDescent="0.3">
      <c r="A33" s="89"/>
      <c r="B33" s="89"/>
      <c r="C33" s="89"/>
      <c r="D33" s="89"/>
      <c r="E33" s="111">
        <v>130</v>
      </c>
      <c r="F33" s="97" t="s">
        <v>35</v>
      </c>
      <c r="G33" s="126"/>
      <c r="H33" s="126"/>
      <c r="I33" s="126"/>
      <c r="J33" s="126"/>
      <c r="K33" s="126">
        <v>1.87</v>
      </c>
      <c r="L33" s="126">
        <v>2.1</v>
      </c>
      <c r="M33" s="126">
        <v>4.5999999999999996</v>
      </c>
      <c r="N33" s="126">
        <v>5.7</v>
      </c>
      <c r="O33" s="126">
        <v>1</v>
      </c>
      <c r="P33" s="126"/>
      <c r="Q33" s="126"/>
      <c r="R33" s="126"/>
      <c r="S33" s="113">
        <f>+SUM(G33:R33)</f>
        <v>15.27</v>
      </c>
    </row>
    <row r="34" spans="1:19" ht="13.5" thickBot="1" x14ac:dyDescent="0.3">
      <c r="F34" s="106" t="s">
        <v>76</v>
      </c>
      <c r="G34" s="108"/>
      <c r="H34" s="114"/>
      <c r="I34" s="108"/>
      <c r="J34" s="108"/>
      <c r="K34" s="115">
        <v>42125</v>
      </c>
      <c r="L34" s="120"/>
      <c r="M34" s="116"/>
      <c r="N34" s="115"/>
      <c r="O34" s="108"/>
      <c r="P34" s="114"/>
      <c r="Q34" s="108"/>
      <c r="R34" s="117"/>
    </row>
    <row r="35" spans="1:19" ht="13.5" thickBot="1" x14ac:dyDescent="0.3">
      <c r="F35" s="118" t="s">
        <v>77</v>
      </c>
      <c r="G35" s="108"/>
      <c r="H35" s="119"/>
      <c r="I35" s="111"/>
      <c r="J35" s="108"/>
      <c r="K35" s="129"/>
      <c r="L35" s="120"/>
      <c r="M35" s="120"/>
      <c r="N35" s="119"/>
      <c r="O35" s="111"/>
      <c r="P35" s="119"/>
      <c r="Q35" s="121">
        <v>42309</v>
      </c>
      <c r="R35" s="122"/>
    </row>
    <row r="36" spans="1:19" x14ac:dyDescent="0.25">
      <c r="F36" s="205" t="s">
        <v>92</v>
      </c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</row>
    <row r="37" spans="1:19" ht="13.5" thickBot="1" x14ac:dyDescent="0.3">
      <c r="F37" s="208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10"/>
      <c r="S37" s="130"/>
    </row>
  </sheetData>
  <mergeCells count="30">
    <mergeCell ref="E30:R30"/>
    <mergeCell ref="G31:R31"/>
    <mergeCell ref="F36:R37"/>
    <mergeCell ref="E17:R17"/>
    <mergeCell ref="G18:R18"/>
    <mergeCell ref="F24:R25"/>
    <mergeCell ref="G26:R26"/>
    <mergeCell ref="S27:S28"/>
    <mergeCell ref="A28:A29"/>
    <mergeCell ref="B28:B29"/>
    <mergeCell ref="C28:C29"/>
    <mergeCell ref="D28:D29"/>
    <mergeCell ref="E28:E29"/>
    <mergeCell ref="E5:R5"/>
    <mergeCell ref="G6:R6"/>
    <mergeCell ref="F11:R12"/>
    <mergeCell ref="G13:R13"/>
    <mergeCell ref="S14:S15"/>
    <mergeCell ref="A15:A16"/>
    <mergeCell ref="B15:B16"/>
    <mergeCell ref="C15:C16"/>
    <mergeCell ref="D15:D16"/>
    <mergeCell ref="E15:E16"/>
    <mergeCell ref="G1:R1"/>
    <mergeCell ref="S2:S3"/>
    <mergeCell ref="A3:A4"/>
    <mergeCell ref="B3:B4"/>
    <mergeCell ref="C3:C4"/>
    <mergeCell ref="D3:D4"/>
    <mergeCell ref="E3:E4"/>
  </mergeCells>
  <conditionalFormatting sqref="C3">
    <cfRule type="cellIs" dxfId="5" priority="6" operator="greaterThan">
      <formula>#REF!</formula>
    </cfRule>
  </conditionalFormatting>
  <conditionalFormatting sqref="D6">
    <cfRule type="cellIs" dxfId="4" priority="5" operator="greaterThan">
      <formula>#REF!</formula>
    </cfRule>
  </conditionalFormatting>
  <conditionalFormatting sqref="C15">
    <cfRule type="cellIs" dxfId="3" priority="4" operator="greaterThan">
      <formula>#REF!</formula>
    </cfRule>
  </conditionalFormatting>
  <conditionalFormatting sqref="D18">
    <cfRule type="cellIs" dxfId="2" priority="3" operator="greaterThan">
      <formula>#REF!</formula>
    </cfRule>
  </conditionalFormatting>
  <conditionalFormatting sqref="D31">
    <cfRule type="cellIs" dxfId="1" priority="1" operator="greaterThan">
      <formula>#REF!</formula>
    </cfRule>
  </conditionalFormatting>
  <conditionalFormatting sqref="C28">
    <cfRule type="cellIs" dxfId="0" priority="2" operator="greaterThan">
      <formula>#REF!</formula>
    </cfRule>
  </conditionalFormatting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3"/>
  <sheetViews>
    <sheetView workbookViewId="0">
      <selection activeCell="F9" sqref="F9"/>
    </sheetView>
  </sheetViews>
  <sheetFormatPr defaultRowHeight="12.75" x14ac:dyDescent="0.2"/>
  <cols>
    <col min="1" max="1" width="1.42578125" style="132" customWidth="1"/>
    <col min="2" max="2" width="13.85546875" style="132" customWidth="1"/>
    <col min="3" max="3" width="1.140625" style="132" customWidth="1"/>
    <col min="4" max="4" width="16.5703125" style="132" customWidth="1"/>
    <col min="5" max="5" width="1.140625" style="132" customWidth="1"/>
    <col min="6" max="6" width="15.5703125" style="132" customWidth="1"/>
    <col min="7" max="7" width="1" style="132" customWidth="1"/>
    <col min="8" max="8" width="21.42578125" style="132" customWidth="1"/>
    <col min="9" max="9" width="11.42578125" style="132" customWidth="1"/>
    <col min="10" max="10" width="6.7109375" style="132" customWidth="1"/>
    <col min="11" max="256" width="9.140625" style="132"/>
    <col min="257" max="257" width="1.42578125" style="132" customWidth="1"/>
    <col min="258" max="258" width="13.85546875" style="132" customWidth="1"/>
    <col min="259" max="259" width="1.140625" style="132" customWidth="1"/>
    <col min="260" max="260" width="16.5703125" style="132" customWidth="1"/>
    <col min="261" max="261" width="1.140625" style="132" customWidth="1"/>
    <col min="262" max="262" width="15.5703125" style="132" customWidth="1"/>
    <col min="263" max="263" width="1" style="132" customWidth="1"/>
    <col min="264" max="264" width="21.42578125" style="132" customWidth="1"/>
    <col min="265" max="265" width="11.42578125" style="132" customWidth="1"/>
    <col min="266" max="266" width="6.7109375" style="132" customWidth="1"/>
    <col min="267" max="512" width="9.140625" style="132"/>
    <col min="513" max="513" width="1.42578125" style="132" customWidth="1"/>
    <col min="514" max="514" width="13.85546875" style="132" customWidth="1"/>
    <col min="515" max="515" width="1.140625" style="132" customWidth="1"/>
    <col min="516" max="516" width="16.5703125" style="132" customWidth="1"/>
    <col min="517" max="517" width="1.140625" style="132" customWidth="1"/>
    <col min="518" max="518" width="15.5703125" style="132" customWidth="1"/>
    <col min="519" max="519" width="1" style="132" customWidth="1"/>
    <col min="520" max="520" width="21.42578125" style="132" customWidth="1"/>
    <col min="521" max="521" width="11.42578125" style="132" customWidth="1"/>
    <col min="522" max="522" width="6.7109375" style="132" customWidth="1"/>
    <col min="523" max="768" width="9.140625" style="132"/>
    <col min="769" max="769" width="1.42578125" style="132" customWidth="1"/>
    <col min="770" max="770" width="13.85546875" style="132" customWidth="1"/>
    <col min="771" max="771" width="1.140625" style="132" customWidth="1"/>
    <col min="772" max="772" width="16.5703125" style="132" customWidth="1"/>
    <col min="773" max="773" width="1.140625" style="132" customWidth="1"/>
    <col min="774" max="774" width="15.5703125" style="132" customWidth="1"/>
    <col min="775" max="775" width="1" style="132" customWidth="1"/>
    <col min="776" max="776" width="21.42578125" style="132" customWidth="1"/>
    <col min="777" max="777" width="11.42578125" style="132" customWidth="1"/>
    <col min="778" max="778" width="6.7109375" style="132" customWidth="1"/>
    <col min="779" max="1024" width="9.140625" style="132"/>
    <col min="1025" max="1025" width="1.42578125" style="132" customWidth="1"/>
    <col min="1026" max="1026" width="13.85546875" style="132" customWidth="1"/>
    <col min="1027" max="1027" width="1.140625" style="132" customWidth="1"/>
    <col min="1028" max="1028" width="16.5703125" style="132" customWidth="1"/>
    <col min="1029" max="1029" width="1.140625" style="132" customWidth="1"/>
    <col min="1030" max="1030" width="15.5703125" style="132" customWidth="1"/>
    <col min="1031" max="1031" width="1" style="132" customWidth="1"/>
    <col min="1032" max="1032" width="21.42578125" style="132" customWidth="1"/>
    <col min="1033" max="1033" width="11.42578125" style="132" customWidth="1"/>
    <col min="1034" max="1034" width="6.7109375" style="132" customWidth="1"/>
    <col min="1035" max="1280" width="9.140625" style="132"/>
    <col min="1281" max="1281" width="1.42578125" style="132" customWidth="1"/>
    <col min="1282" max="1282" width="13.85546875" style="132" customWidth="1"/>
    <col min="1283" max="1283" width="1.140625" style="132" customWidth="1"/>
    <col min="1284" max="1284" width="16.5703125" style="132" customWidth="1"/>
    <col min="1285" max="1285" width="1.140625" style="132" customWidth="1"/>
    <col min="1286" max="1286" width="15.5703125" style="132" customWidth="1"/>
    <col min="1287" max="1287" width="1" style="132" customWidth="1"/>
    <col min="1288" max="1288" width="21.42578125" style="132" customWidth="1"/>
    <col min="1289" max="1289" width="11.42578125" style="132" customWidth="1"/>
    <col min="1290" max="1290" width="6.7109375" style="132" customWidth="1"/>
    <col min="1291" max="1536" width="9.140625" style="132"/>
    <col min="1537" max="1537" width="1.42578125" style="132" customWidth="1"/>
    <col min="1538" max="1538" width="13.85546875" style="132" customWidth="1"/>
    <col min="1539" max="1539" width="1.140625" style="132" customWidth="1"/>
    <col min="1540" max="1540" width="16.5703125" style="132" customWidth="1"/>
    <col min="1541" max="1541" width="1.140625" style="132" customWidth="1"/>
    <col min="1542" max="1542" width="15.5703125" style="132" customWidth="1"/>
    <col min="1543" max="1543" width="1" style="132" customWidth="1"/>
    <col min="1544" max="1544" width="21.42578125" style="132" customWidth="1"/>
    <col min="1545" max="1545" width="11.42578125" style="132" customWidth="1"/>
    <col min="1546" max="1546" width="6.7109375" style="132" customWidth="1"/>
    <col min="1547" max="1792" width="9.140625" style="132"/>
    <col min="1793" max="1793" width="1.42578125" style="132" customWidth="1"/>
    <col min="1794" max="1794" width="13.85546875" style="132" customWidth="1"/>
    <col min="1795" max="1795" width="1.140625" style="132" customWidth="1"/>
    <col min="1796" max="1796" width="16.5703125" style="132" customWidth="1"/>
    <col min="1797" max="1797" width="1.140625" style="132" customWidth="1"/>
    <col min="1798" max="1798" width="15.5703125" style="132" customWidth="1"/>
    <col min="1799" max="1799" width="1" style="132" customWidth="1"/>
    <col min="1800" max="1800" width="21.42578125" style="132" customWidth="1"/>
    <col min="1801" max="1801" width="11.42578125" style="132" customWidth="1"/>
    <col min="1802" max="1802" width="6.7109375" style="132" customWidth="1"/>
    <col min="1803" max="2048" width="9.140625" style="132"/>
    <col min="2049" max="2049" width="1.42578125" style="132" customWidth="1"/>
    <col min="2050" max="2050" width="13.85546875" style="132" customWidth="1"/>
    <col min="2051" max="2051" width="1.140625" style="132" customWidth="1"/>
    <col min="2052" max="2052" width="16.5703125" style="132" customWidth="1"/>
    <col min="2053" max="2053" width="1.140625" style="132" customWidth="1"/>
    <col min="2054" max="2054" width="15.5703125" style="132" customWidth="1"/>
    <col min="2055" max="2055" width="1" style="132" customWidth="1"/>
    <col min="2056" max="2056" width="21.42578125" style="132" customWidth="1"/>
    <col min="2057" max="2057" width="11.42578125" style="132" customWidth="1"/>
    <col min="2058" max="2058" width="6.7109375" style="132" customWidth="1"/>
    <col min="2059" max="2304" width="9.140625" style="132"/>
    <col min="2305" max="2305" width="1.42578125" style="132" customWidth="1"/>
    <col min="2306" max="2306" width="13.85546875" style="132" customWidth="1"/>
    <col min="2307" max="2307" width="1.140625" style="132" customWidth="1"/>
    <col min="2308" max="2308" width="16.5703125" style="132" customWidth="1"/>
    <col min="2309" max="2309" width="1.140625" style="132" customWidth="1"/>
    <col min="2310" max="2310" width="15.5703125" style="132" customWidth="1"/>
    <col min="2311" max="2311" width="1" style="132" customWidth="1"/>
    <col min="2312" max="2312" width="21.42578125" style="132" customWidth="1"/>
    <col min="2313" max="2313" width="11.42578125" style="132" customWidth="1"/>
    <col min="2314" max="2314" width="6.7109375" style="132" customWidth="1"/>
    <col min="2315" max="2560" width="9.140625" style="132"/>
    <col min="2561" max="2561" width="1.42578125" style="132" customWidth="1"/>
    <col min="2562" max="2562" width="13.85546875" style="132" customWidth="1"/>
    <col min="2563" max="2563" width="1.140625" style="132" customWidth="1"/>
    <col min="2564" max="2564" width="16.5703125" style="132" customWidth="1"/>
    <col min="2565" max="2565" width="1.140625" style="132" customWidth="1"/>
    <col min="2566" max="2566" width="15.5703125" style="132" customWidth="1"/>
    <col min="2567" max="2567" width="1" style="132" customWidth="1"/>
    <col min="2568" max="2568" width="21.42578125" style="132" customWidth="1"/>
    <col min="2569" max="2569" width="11.42578125" style="132" customWidth="1"/>
    <col min="2570" max="2570" width="6.7109375" style="132" customWidth="1"/>
    <col min="2571" max="2816" width="9.140625" style="132"/>
    <col min="2817" max="2817" width="1.42578125" style="132" customWidth="1"/>
    <col min="2818" max="2818" width="13.85546875" style="132" customWidth="1"/>
    <col min="2819" max="2819" width="1.140625" style="132" customWidth="1"/>
    <col min="2820" max="2820" width="16.5703125" style="132" customWidth="1"/>
    <col min="2821" max="2821" width="1.140625" style="132" customWidth="1"/>
    <col min="2822" max="2822" width="15.5703125" style="132" customWidth="1"/>
    <col min="2823" max="2823" width="1" style="132" customWidth="1"/>
    <col min="2824" max="2824" width="21.42578125" style="132" customWidth="1"/>
    <col min="2825" max="2825" width="11.42578125" style="132" customWidth="1"/>
    <col min="2826" max="2826" width="6.7109375" style="132" customWidth="1"/>
    <col min="2827" max="3072" width="9.140625" style="132"/>
    <col min="3073" max="3073" width="1.42578125" style="132" customWidth="1"/>
    <col min="3074" max="3074" width="13.85546875" style="132" customWidth="1"/>
    <col min="3075" max="3075" width="1.140625" style="132" customWidth="1"/>
    <col min="3076" max="3076" width="16.5703125" style="132" customWidth="1"/>
    <col min="3077" max="3077" width="1.140625" style="132" customWidth="1"/>
    <col min="3078" max="3078" width="15.5703125" style="132" customWidth="1"/>
    <col min="3079" max="3079" width="1" style="132" customWidth="1"/>
    <col min="3080" max="3080" width="21.42578125" style="132" customWidth="1"/>
    <col min="3081" max="3081" width="11.42578125" style="132" customWidth="1"/>
    <col min="3082" max="3082" width="6.7109375" style="132" customWidth="1"/>
    <col min="3083" max="3328" width="9.140625" style="132"/>
    <col min="3329" max="3329" width="1.42578125" style="132" customWidth="1"/>
    <col min="3330" max="3330" width="13.85546875" style="132" customWidth="1"/>
    <col min="3331" max="3331" width="1.140625" style="132" customWidth="1"/>
    <col min="3332" max="3332" width="16.5703125" style="132" customWidth="1"/>
    <col min="3333" max="3333" width="1.140625" style="132" customWidth="1"/>
    <col min="3334" max="3334" width="15.5703125" style="132" customWidth="1"/>
    <col min="3335" max="3335" width="1" style="132" customWidth="1"/>
    <col min="3336" max="3336" width="21.42578125" style="132" customWidth="1"/>
    <col min="3337" max="3337" width="11.42578125" style="132" customWidth="1"/>
    <col min="3338" max="3338" width="6.7109375" style="132" customWidth="1"/>
    <col min="3339" max="3584" width="9.140625" style="132"/>
    <col min="3585" max="3585" width="1.42578125" style="132" customWidth="1"/>
    <col min="3586" max="3586" width="13.85546875" style="132" customWidth="1"/>
    <col min="3587" max="3587" width="1.140625" style="132" customWidth="1"/>
    <col min="3588" max="3588" width="16.5703125" style="132" customWidth="1"/>
    <col min="3589" max="3589" width="1.140625" style="132" customWidth="1"/>
    <col min="3590" max="3590" width="15.5703125" style="132" customWidth="1"/>
    <col min="3591" max="3591" width="1" style="132" customWidth="1"/>
    <col min="3592" max="3592" width="21.42578125" style="132" customWidth="1"/>
    <col min="3593" max="3593" width="11.42578125" style="132" customWidth="1"/>
    <col min="3594" max="3594" width="6.7109375" style="132" customWidth="1"/>
    <col min="3595" max="3840" width="9.140625" style="132"/>
    <col min="3841" max="3841" width="1.42578125" style="132" customWidth="1"/>
    <col min="3842" max="3842" width="13.85546875" style="132" customWidth="1"/>
    <col min="3843" max="3843" width="1.140625" style="132" customWidth="1"/>
    <col min="3844" max="3844" width="16.5703125" style="132" customWidth="1"/>
    <col min="3845" max="3845" width="1.140625" style="132" customWidth="1"/>
    <col min="3846" max="3846" width="15.5703125" style="132" customWidth="1"/>
    <col min="3847" max="3847" width="1" style="132" customWidth="1"/>
    <col min="3848" max="3848" width="21.42578125" style="132" customWidth="1"/>
    <col min="3849" max="3849" width="11.42578125" style="132" customWidth="1"/>
    <col min="3850" max="3850" width="6.7109375" style="132" customWidth="1"/>
    <col min="3851" max="4096" width="9.140625" style="132"/>
    <col min="4097" max="4097" width="1.42578125" style="132" customWidth="1"/>
    <col min="4098" max="4098" width="13.85546875" style="132" customWidth="1"/>
    <col min="4099" max="4099" width="1.140625" style="132" customWidth="1"/>
    <col min="4100" max="4100" width="16.5703125" style="132" customWidth="1"/>
    <col min="4101" max="4101" width="1.140625" style="132" customWidth="1"/>
    <col min="4102" max="4102" width="15.5703125" style="132" customWidth="1"/>
    <col min="4103" max="4103" width="1" style="132" customWidth="1"/>
    <col min="4104" max="4104" width="21.42578125" style="132" customWidth="1"/>
    <col min="4105" max="4105" width="11.42578125" style="132" customWidth="1"/>
    <col min="4106" max="4106" width="6.7109375" style="132" customWidth="1"/>
    <col min="4107" max="4352" width="9.140625" style="132"/>
    <col min="4353" max="4353" width="1.42578125" style="132" customWidth="1"/>
    <col min="4354" max="4354" width="13.85546875" style="132" customWidth="1"/>
    <col min="4355" max="4355" width="1.140625" style="132" customWidth="1"/>
    <col min="4356" max="4356" width="16.5703125" style="132" customWidth="1"/>
    <col min="4357" max="4357" width="1.140625" style="132" customWidth="1"/>
    <col min="4358" max="4358" width="15.5703125" style="132" customWidth="1"/>
    <col min="4359" max="4359" width="1" style="132" customWidth="1"/>
    <col min="4360" max="4360" width="21.42578125" style="132" customWidth="1"/>
    <col min="4361" max="4361" width="11.42578125" style="132" customWidth="1"/>
    <col min="4362" max="4362" width="6.7109375" style="132" customWidth="1"/>
    <col min="4363" max="4608" width="9.140625" style="132"/>
    <col min="4609" max="4609" width="1.42578125" style="132" customWidth="1"/>
    <col min="4610" max="4610" width="13.85546875" style="132" customWidth="1"/>
    <col min="4611" max="4611" width="1.140625" style="132" customWidth="1"/>
    <col min="4612" max="4612" width="16.5703125" style="132" customWidth="1"/>
    <col min="4613" max="4613" width="1.140625" style="132" customWidth="1"/>
    <col min="4614" max="4614" width="15.5703125" style="132" customWidth="1"/>
    <col min="4615" max="4615" width="1" style="132" customWidth="1"/>
    <col min="4616" max="4616" width="21.42578125" style="132" customWidth="1"/>
    <col min="4617" max="4617" width="11.42578125" style="132" customWidth="1"/>
    <col min="4618" max="4618" width="6.7109375" style="132" customWidth="1"/>
    <col min="4619" max="4864" width="9.140625" style="132"/>
    <col min="4865" max="4865" width="1.42578125" style="132" customWidth="1"/>
    <col min="4866" max="4866" width="13.85546875" style="132" customWidth="1"/>
    <col min="4867" max="4867" width="1.140625" style="132" customWidth="1"/>
    <col min="4868" max="4868" width="16.5703125" style="132" customWidth="1"/>
    <col min="4869" max="4869" width="1.140625" style="132" customWidth="1"/>
    <col min="4870" max="4870" width="15.5703125" style="132" customWidth="1"/>
    <col min="4871" max="4871" width="1" style="132" customWidth="1"/>
    <col min="4872" max="4872" width="21.42578125" style="132" customWidth="1"/>
    <col min="4873" max="4873" width="11.42578125" style="132" customWidth="1"/>
    <col min="4874" max="4874" width="6.7109375" style="132" customWidth="1"/>
    <col min="4875" max="5120" width="9.140625" style="132"/>
    <col min="5121" max="5121" width="1.42578125" style="132" customWidth="1"/>
    <col min="5122" max="5122" width="13.85546875" style="132" customWidth="1"/>
    <col min="5123" max="5123" width="1.140625" style="132" customWidth="1"/>
    <col min="5124" max="5124" width="16.5703125" style="132" customWidth="1"/>
    <col min="5125" max="5125" width="1.140625" style="132" customWidth="1"/>
    <col min="5126" max="5126" width="15.5703125" style="132" customWidth="1"/>
    <col min="5127" max="5127" width="1" style="132" customWidth="1"/>
    <col min="5128" max="5128" width="21.42578125" style="132" customWidth="1"/>
    <col min="5129" max="5129" width="11.42578125" style="132" customWidth="1"/>
    <col min="5130" max="5130" width="6.7109375" style="132" customWidth="1"/>
    <col min="5131" max="5376" width="9.140625" style="132"/>
    <col min="5377" max="5377" width="1.42578125" style="132" customWidth="1"/>
    <col min="5378" max="5378" width="13.85546875" style="132" customWidth="1"/>
    <col min="5379" max="5379" width="1.140625" style="132" customWidth="1"/>
    <col min="5380" max="5380" width="16.5703125" style="132" customWidth="1"/>
    <col min="5381" max="5381" width="1.140625" style="132" customWidth="1"/>
    <col min="5382" max="5382" width="15.5703125" style="132" customWidth="1"/>
    <col min="5383" max="5383" width="1" style="132" customWidth="1"/>
    <col min="5384" max="5384" width="21.42578125" style="132" customWidth="1"/>
    <col min="5385" max="5385" width="11.42578125" style="132" customWidth="1"/>
    <col min="5386" max="5386" width="6.7109375" style="132" customWidth="1"/>
    <col min="5387" max="5632" width="9.140625" style="132"/>
    <col min="5633" max="5633" width="1.42578125" style="132" customWidth="1"/>
    <col min="5634" max="5634" width="13.85546875" style="132" customWidth="1"/>
    <col min="5635" max="5635" width="1.140625" style="132" customWidth="1"/>
    <col min="5636" max="5636" width="16.5703125" style="132" customWidth="1"/>
    <col min="5637" max="5637" width="1.140625" style="132" customWidth="1"/>
    <col min="5638" max="5638" width="15.5703125" style="132" customWidth="1"/>
    <col min="5639" max="5639" width="1" style="132" customWidth="1"/>
    <col min="5640" max="5640" width="21.42578125" style="132" customWidth="1"/>
    <col min="5641" max="5641" width="11.42578125" style="132" customWidth="1"/>
    <col min="5642" max="5642" width="6.7109375" style="132" customWidth="1"/>
    <col min="5643" max="5888" width="9.140625" style="132"/>
    <col min="5889" max="5889" width="1.42578125" style="132" customWidth="1"/>
    <col min="5890" max="5890" width="13.85546875" style="132" customWidth="1"/>
    <col min="5891" max="5891" width="1.140625" style="132" customWidth="1"/>
    <col min="5892" max="5892" width="16.5703125" style="132" customWidth="1"/>
    <col min="5893" max="5893" width="1.140625" style="132" customWidth="1"/>
    <col min="5894" max="5894" width="15.5703125" style="132" customWidth="1"/>
    <col min="5895" max="5895" width="1" style="132" customWidth="1"/>
    <col min="5896" max="5896" width="21.42578125" style="132" customWidth="1"/>
    <col min="5897" max="5897" width="11.42578125" style="132" customWidth="1"/>
    <col min="5898" max="5898" width="6.7109375" style="132" customWidth="1"/>
    <col min="5899" max="6144" width="9.140625" style="132"/>
    <col min="6145" max="6145" width="1.42578125" style="132" customWidth="1"/>
    <col min="6146" max="6146" width="13.85546875" style="132" customWidth="1"/>
    <col min="6147" max="6147" width="1.140625" style="132" customWidth="1"/>
    <col min="6148" max="6148" width="16.5703125" style="132" customWidth="1"/>
    <col min="6149" max="6149" width="1.140625" style="132" customWidth="1"/>
    <col min="6150" max="6150" width="15.5703125" style="132" customWidth="1"/>
    <col min="6151" max="6151" width="1" style="132" customWidth="1"/>
    <col min="6152" max="6152" width="21.42578125" style="132" customWidth="1"/>
    <col min="6153" max="6153" width="11.42578125" style="132" customWidth="1"/>
    <col min="6154" max="6154" width="6.7109375" style="132" customWidth="1"/>
    <col min="6155" max="6400" width="9.140625" style="132"/>
    <col min="6401" max="6401" width="1.42578125" style="132" customWidth="1"/>
    <col min="6402" max="6402" width="13.85546875" style="132" customWidth="1"/>
    <col min="6403" max="6403" width="1.140625" style="132" customWidth="1"/>
    <col min="6404" max="6404" width="16.5703125" style="132" customWidth="1"/>
    <col min="6405" max="6405" width="1.140625" style="132" customWidth="1"/>
    <col min="6406" max="6406" width="15.5703125" style="132" customWidth="1"/>
    <col min="6407" max="6407" width="1" style="132" customWidth="1"/>
    <col min="6408" max="6408" width="21.42578125" style="132" customWidth="1"/>
    <col min="6409" max="6409" width="11.42578125" style="132" customWidth="1"/>
    <col min="6410" max="6410" width="6.7109375" style="132" customWidth="1"/>
    <col min="6411" max="6656" width="9.140625" style="132"/>
    <col min="6657" max="6657" width="1.42578125" style="132" customWidth="1"/>
    <col min="6658" max="6658" width="13.85546875" style="132" customWidth="1"/>
    <col min="6659" max="6659" width="1.140625" style="132" customWidth="1"/>
    <col min="6660" max="6660" width="16.5703125" style="132" customWidth="1"/>
    <col min="6661" max="6661" width="1.140625" style="132" customWidth="1"/>
    <col min="6662" max="6662" width="15.5703125" style="132" customWidth="1"/>
    <col min="6663" max="6663" width="1" style="132" customWidth="1"/>
    <col min="6664" max="6664" width="21.42578125" style="132" customWidth="1"/>
    <col min="6665" max="6665" width="11.42578125" style="132" customWidth="1"/>
    <col min="6666" max="6666" width="6.7109375" style="132" customWidth="1"/>
    <col min="6667" max="6912" width="9.140625" style="132"/>
    <col min="6913" max="6913" width="1.42578125" style="132" customWidth="1"/>
    <col min="6914" max="6914" width="13.85546875" style="132" customWidth="1"/>
    <col min="6915" max="6915" width="1.140625" style="132" customWidth="1"/>
    <col min="6916" max="6916" width="16.5703125" style="132" customWidth="1"/>
    <col min="6917" max="6917" width="1.140625" style="132" customWidth="1"/>
    <col min="6918" max="6918" width="15.5703125" style="132" customWidth="1"/>
    <col min="6919" max="6919" width="1" style="132" customWidth="1"/>
    <col min="6920" max="6920" width="21.42578125" style="132" customWidth="1"/>
    <col min="6921" max="6921" width="11.42578125" style="132" customWidth="1"/>
    <col min="6922" max="6922" width="6.7109375" style="132" customWidth="1"/>
    <col min="6923" max="7168" width="9.140625" style="132"/>
    <col min="7169" max="7169" width="1.42578125" style="132" customWidth="1"/>
    <col min="7170" max="7170" width="13.85546875" style="132" customWidth="1"/>
    <col min="7171" max="7171" width="1.140625" style="132" customWidth="1"/>
    <col min="7172" max="7172" width="16.5703125" style="132" customWidth="1"/>
    <col min="7173" max="7173" width="1.140625" style="132" customWidth="1"/>
    <col min="7174" max="7174" width="15.5703125" style="132" customWidth="1"/>
    <col min="7175" max="7175" width="1" style="132" customWidth="1"/>
    <col min="7176" max="7176" width="21.42578125" style="132" customWidth="1"/>
    <col min="7177" max="7177" width="11.42578125" style="132" customWidth="1"/>
    <col min="7178" max="7178" width="6.7109375" style="132" customWidth="1"/>
    <col min="7179" max="7424" width="9.140625" style="132"/>
    <col min="7425" max="7425" width="1.42578125" style="132" customWidth="1"/>
    <col min="7426" max="7426" width="13.85546875" style="132" customWidth="1"/>
    <col min="7427" max="7427" width="1.140625" style="132" customWidth="1"/>
    <col min="7428" max="7428" width="16.5703125" style="132" customWidth="1"/>
    <col min="7429" max="7429" width="1.140625" style="132" customWidth="1"/>
    <col min="7430" max="7430" width="15.5703125" style="132" customWidth="1"/>
    <col min="7431" max="7431" width="1" style="132" customWidth="1"/>
    <col min="7432" max="7432" width="21.42578125" style="132" customWidth="1"/>
    <col min="7433" max="7433" width="11.42578125" style="132" customWidth="1"/>
    <col min="7434" max="7434" width="6.7109375" style="132" customWidth="1"/>
    <col min="7435" max="7680" width="9.140625" style="132"/>
    <col min="7681" max="7681" width="1.42578125" style="132" customWidth="1"/>
    <col min="7682" max="7682" width="13.85546875" style="132" customWidth="1"/>
    <col min="7683" max="7683" width="1.140625" style="132" customWidth="1"/>
    <col min="7684" max="7684" width="16.5703125" style="132" customWidth="1"/>
    <col min="7685" max="7685" width="1.140625" style="132" customWidth="1"/>
    <col min="7686" max="7686" width="15.5703125" style="132" customWidth="1"/>
    <col min="7687" max="7687" width="1" style="132" customWidth="1"/>
    <col min="7688" max="7688" width="21.42578125" style="132" customWidth="1"/>
    <col min="7689" max="7689" width="11.42578125" style="132" customWidth="1"/>
    <col min="7690" max="7690" width="6.7109375" style="132" customWidth="1"/>
    <col min="7691" max="7936" width="9.140625" style="132"/>
    <col min="7937" max="7937" width="1.42578125" style="132" customWidth="1"/>
    <col min="7938" max="7938" width="13.85546875" style="132" customWidth="1"/>
    <col min="7939" max="7939" width="1.140625" style="132" customWidth="1"/>
    <col min="7940" max="7940" width="16.5703125" style="132" customWidth="1"/>
    <col min="7941" max="7941" width="1.140625" style="132" customWidth="1"/>
    <col min="7942" max="7942" width="15.5703125" style="132" customWidth="1"/>
    <col min="7943" max="7943" width="1" style="132" customWidth="1"/>
    <col min="7944" max="7944" width="21.42578125" style="132" customWidth="1"/>
    <col min="7945" max="7945" width="11.42578125" style="132" customWidth="1"/>
    <col min="7946" max="7946" width="6.7109375" style="132" customWidth="1"/>
    <col min="7947" max="8192" width="9.140625" style="132"/>
    <col min="8193" max="8193" width="1.42578125" style="132" customWidth="1"/>
    <col min="8194" max="8194" width="13.85546875" style="132" customWidth="1"/>
    <col min="8195" max="8195" width="1.140625" style="132" customWidth="1"/>
    <col min="8196" max="8196" width="16.5703125" style="132" customWidth="1"/>
    <col min="8197" max="8197" width="1.140625" style="132" customWidth="1"/>
    <col min="8198" max="8198" width="15.5703125" style="132" customWidth="1"/>
    <col min="8199" max="8199" width="1" style="132" customWidth="1"/>
    <col min="8200" max="8200" width="21.42578125" style="132" customWidth="1"/>
    <col min="8201" max="8201" width="11.42578125" style="132" customWidth="1"/>
    <col min="8202" max="8202" width="6.7109375" style="132" customWidth="1"/>
    <col min="8203" max="8448" width="9.140625" style="132"/>
    <col min="8449" max="8449" width="1.42578125" style="132" customWidth="1"/>
    <col min="8450" max="8450" width="13.85546875" style="132" customWidth="1"/>
    <col min="8451" max="8451" width="1.140625" style="132" customWidth="1"/>
    <col min="8452" max="8452" width="16.5703125" style="132" customWidth="1"/>
    <col min="8453" max="8453" width="1.140625" style="132" customWidth="1"/>
    <col min="8454" max="8454" width="15.5703125" style="132" customWidth="1"/>
    <col min="8455" max="8455" width="1" style="132" customWidth="1"/>
    <col min="8456" max="8456" width="21.42578125" style="132" customWidth="1"/>
    <col min="8457" max="8457" width="11.42578125" style="132" customWidth="1"/>
    <col min="8458" max="8458" width="6.7109375" style="132" customWidth="1"/>
    <col min="8459" max="8704" width="9.140625" style="132"/>
    <col min="8705" max="8705" width="1.42578125" style="132" customWidth="1"/>
    <col min="8706" max="8706" width="13.85546875" style="132" customWidth="1"/>
    <col min="8707" max="8707" width="1.140625" style="132" customWidth="1"/>
    <col min="8708" max="8708" width="16.5703125" style="132" customWidth="1"/>
    <col min="8709" max="8709" width="1.140625" style="132" customWidth="1"/>
    <col min="8710" max="8710" width="15.5703125" style="132" customWidth="1"/>
    <col min="8711" max="8711" width="1" style="132" customWidth="1"/>
    <col min="8712" max="8712" width="21.42578125" style="132" customWidth="1"/>
    <col min="8713" max="8713" width="11.42578125" style="132" customWidth="1"/>
    <col min="8714" max="8714" width="6.7109375" style="132" customWidth="1"/>
    <col min="8715" max="8960" width="9.140625" style="132"/>
    <col min="8961" max="8961" width="1.42578125" style="132" customWidth="1"/>
    <col min="8962" max="8962" width="13.85546875" style="132" customWidth="1"/>
    <col min="8963" max="8963" width="1.140625" style="132" customWidth="1"/>
    <col min="8964" max="8964" width="16.5703125" style="132" customWidth="1"/>
    <col min="8965" max="8965" width="1.140625" style="132" customWidth="1"/>
    <col min="8966" max="8966" width="15.5703125" style="132" customWidth="1"/>
    <col min="8967" max="8967" width="1" style="132" customWidth="1"/>
    <col min="8968" max="8968" width="21.42578125" style="132" customWidth="1"/>
    <col min="8969" max="8969" width="11.42578125" style="132" customWidth="1"/>
    <col min="8970" max="8970" width="6.7109375" style="132" customWidth="1"/>
    <col min="8971" max="9216" width="9.140625" style="132"/>
    <col min="9217" max="9217" width="1.42578125" style="132" customWidth="1"/>
    <col min="9218" max="9218" width="13.85546875" style="132" customWidth="1"/>
    <col min="9219" max="9219" width="1.140625" style="132" customWidth="1"/>
    <col min="9220" max="9220" width="16.5703125" style="132" customWidth="1"/>
    <col min="9221" max="9221" width="1.140625" style="132" customWidth="1"/>
    <col min="9222" max="9222" width="15.5703125" style="132" customWidth="1"/>
    <col min="9223" max="9223" width="1" style="132" customWidth="1"/>
    <col min="9224" max="9224" width="21.42578125" style="132" customWidth="1"/>
    <col min="9225" max="9225" width="11.42578125" style="132" customWidth="1"/>
    <col min="9226" max="9226" width="6.7109375" style="132" customWidth="1"/>
    <col min="9227" max="9472" width="9.140625" style="132"/>
    <col min="9473" max="9473" width="1.42578125" style="132" customWidth="1"/>
    <col min="9474" max="9474" width="13.85546875" style="132" customWidth="1"/>
    <col min="9475" max="9475" width="1.140625" style="132" customWidth="1"/>
    <col min="9476" max="9476" width="16.5703125" style="132" customWidth="1"/>
    <col min="9477" max="9477" width="1.140625" style="132" customWidth="1"/>
    <col min="9478" max="9478" width="15.5703125" style="132" customWidth="1"/>
    <col min="9479" max="9479" width="1" style="132" customWidth="1"/>
    <col min="9480" max="9480" width="21.42578125" style="132" customWidth="1"/>
    <col min="9481" max="9481" width="11.42578125" style="132" customWidth="1"/>
    <col min="9482" max="9482" width="6.7109375" style="132" customWidth="1"/>
    <col min="9483" max="9728" width="9.140625" style="132"/>
    <col min="9729" max="9729" width="1.42578125" style="132" customWidth="1"/>
    <col min="9730" max="9730" width="13.85546875" style="132" customWidth="1"/>
    <col min="9731" max="9731" width="1.140625" style="132" customWidth="1"/>
    <col min="9732" max="9732" width="16.5703125" style="132" customWidth="1"/>
    <col min="9733" max="9733" width="1.140625" style="132" customWidth="1"/>
    <col min="9734" max="9734" width="15.5703125" style="132" customWidth="1"/>
    <col min="9735" max="9735" width="1" style="132" customWidth="1"/>
    <col min="9736" max="9736" width="21.42578125" style="132" customWidth="1"/>
    <col min="9737" max="9737" width="11.42578125" style="132" customWidth="1"/>
    <col min="9738" max="9738" width="6.7109375" style="132" customWidth="1"/>
    <col min="9739" max="9984" width="9.140625" style="132"/>
    <col min="9985" max="9985" width="1.42578125" style="132" customWidth="1"/>
    <col min="9986" max="9986" width="13.85546875" style="132" customWidth="1"/>
    <col min="9987" max="9987" width="1.140625" style="132" customWidth="1"/>
    <col min="9988" max="9988" width="16.5703125" style="132" customWidth="1"/>
    <col min="9989" max="9989" width="1.140625" style="132" customWidth="1"/>
    <col min="9990" max="9990" width="15.5703125" style="132" customWidth="1"/>
    <col min="9991" max="9991" width="1" style="132" customWidth="1"/>
    <col min="9992" max="9992" width="21.42578125" style="132" customWidth="1"/>
    <col min="9993" max="9993" width="11.42578125" style="132" customWidth="1"/>
    <col min="9994" max="9994" width="6.7109375" style="132" customWidth="1"/>
    <col min="9995" max="10240" width="9.140625" style="132"/>
    <col min="10241" max="10241" width="1.42578125" style="132" customWidth="1"/>
    <col min="10242" max="10242" width="13.85546875" style="132" customWidth="1"/>
    <col min="10243" max="10243" width="1.140625" style="132" customWidth="1"/>
    <col min="10244" max="10244" width="16.5703125" style="132" customWidth="1"/>
    <col min="10245" max="10245" width="1.140625" style="132" customWidth="1"/>
    <col min="10246" max="10246" width="15.5703125" style="132" customWidth="1"/>
    <col min="10247" max="10247" width="1" style="132" customWidth="1"/>
    <col min="10248" max="10248" width="21.42578125" style="132" customWidth="1"/>
    <col min="10249" max="10249" width="11.42578125" style="132" customWidth="1"/>
    <col min="10250" max="10250" width="6.7109375" style="132" customWidth="1"/>
    <col min="10251" max="10496" width="9.140625" style="132"/>
    <col min="10497" max="10497" width="1.42578125" style="132" customWidth="1"/>
    <col min="10498" max="10498" width="13.85546875" style="132" customWidth="1"/>
    <col min="10499" max="10499" width="1.140625" style="132" customWidth="1"/>
    <col min="10500" max="10500" width="16.5703125" style="132" customWidth="1"/>
    <col min="10501" max="10501" width="1.140625" style="132" customWidth="1"/>
    <col min="10502" max="10502" width="15.5703125" style="132" customWidth="1"/>
    <col min="10503" max="10503" width="1" style="132" customWidth="1"/>
    <col min="10504" max="10504" width="21.42578125" style="132" customWidth="1"/>
    <col min="10505" max="10505" width="11.42578125" style="132" customWidth="1"/>
    <col min="10506" max="10506" width="6.7109375" style="132" customWidth="1"/>
    <col min="10507" max="10752" width="9.140625" style="132"/>
    <col min="10753" max="10753" width="1.42578125" style="132" customWidth="1"/>
    <col min="10754" max="10754" width="13.85546875" style="132" customWidth="1"/>
    <col min="10755" max="10755" width="1.140625" style="132" customWidth="1"/>
    <col min="10756" max="10756" width="16.5703125" style="132" customWidth="1"/>
    <col min="10757" max="10757" width="1.140625" style="132" customWidth="1"/>
    <col min="10758" max="10758" width="15.5703125" style="132" customWidth="1"/>
    <col min="10759" max="10759" width="1" style="132" customWidth="1"/>
    <col min="10760" max="10760" width="21.42578125" style="132" customWidth="1"/>
    <col min="10761" max="10761" width="11.42578125" style="132" customWidth="1"/>
    <col min="10762" max="10762" width="6.7109375" style="132" customWidth="1"/>
    <col min="10763" max="11008" width="9.140625" style="132"/>
    <col min="11009" max="11009" width="1.42578125" style="132" customWidth="1"/>
    <col min="11010" max="11010" width="13.85546875" style="132" customWidth="1"/>
    <col min="11011" max="11011" width="1.140625" style="132" customWidth="1"/>
    <col min="11012" max="11012" width="16.5703125" style="132" customWidth="1"/>
    <col min="11013" max="11013" width="1.140625" style="132" customWidth="1"/>
    <col min="11014" max="11014" width="15.5703125" style="132" customWidth="1"/>
    <col min="11015" max="11015" width="1" style="132" customWidth="1"/>
    <col min="11016" max="11016" width="21.42578125" style="132" customWidth="1"/>
    <col min="11017" max="11017" width="11.42578125" style="132" customWidth="1"/>
    <col min="11018" max="11018" width="6.7109375" style="132" customWidth="1"/>
    <col min="11019" max="11264" width="9.140625" style="132"/>
    <col min="11265" max="11265" width="1.42578125" style="132" customWidth="1"/>
    <col min="11266" max="11266" width="13.85546875" style="132" customWidth="1"/>
    <col min="11267" max="11267" width="1.140625" style="132" customWidth="1"/>
    <col min="11268" max="11268" width="16.5703125" style="132" customWidth="1"/>
    <col min="11269" max="11269" width="1.140625" style="132" customWidth="1"/>
    <col min="11270" max="11270" width="15.5703125" style="132" customWidth="1"/>
    <col min="11271" max="11271" width="1" style="132" customWidth="1"/>
    <col min="11272" max="11272" width="21.42578125" style="132" customWidth="1"/>
    <col min="11273" max="11273" width="11.42578125" style="132" customWidth="1"/>
    <col min="11274" max="11274" width="6.7109375" style="132" customWidth="1"/>
    <col min="11275" max="11520" width="9.140625" style="132"/>
    <col min="11521" max="11521" width="1.42578125" style="132" customWidth="1"/>
    <col min="11522" max="11522" width="13.85546875" style="132" customWidth="1"/>
    <col min="11523" max="11523" width="1.140625" style="132" customWidth="1"/>
    <col min="11524" max="11524" width="16.5703125" style="132" customWidth="1"/>
    <col min="11525" max="11525" width="1.140625" style="132" customWidth="1"/>
    <col min="11526" max="11526" width="15.5703125" style="132" customWidth="1"/>
    <col min="11527" max="11527" width="1" style="132" customWidth="1"/>
    <col min="11528" max="11528" width="21.42578125" style="132" customWidth="1"/>
    <col min="11529" max="11529" width="11.42578125" style="132" customWidth="1"/>
    <col min="11530" max="11530" width="6.7109375" style="132" customWidth="1"/>
    <col min="11531" max="11776" width="9.140625" style="132"/>
    <col min="11777" max="11777" width="1.42578125" style="132" customWidth="1"/>
    <col min="11778" max="11778" width="13.85546875" style="132" customWidth="1"/>
    <col min="11779" max="11779" width="1.140625" style="132" customWidth="1"/>
    <col min="11780" max="11780" width="16.5703125" style="132" customWidth="1"/>
    <col min="11781" max="11781" width="1.140625" style="132" customWidth="1"/>
    <col min="11782" max="11782" width="15.5703125" style="132" customWidth="1"/>
    <col min="11783" max="11783" width="1" style="132" customWidth="1"/>
    <col min="11784" max="11784" width="21.42578125" style="132" customWidth="1"/>
    <col min="11785" max="11785" width="11.42578125" style="132" customWidth="1"/>
    <col min="11786" max="11786" width="6.7109375" style="132" customWidth="1"/>
    <col min="11787" max="12032" width="9.140625" style="132"/>
    <col min="12033" max="12033" width="1.42578125" style="132" customWidth="1"/>
    <col min="12034" max="12034" width="13.85546875" style="132" customWidth="1"/>
    <col min="12035" max="12035" width="1.140625" style="132" customWidth="1"/>
    <col min="12036" max="12036" width="16.5703125" style="132" customWidth="1"/>
    <col min="12037" max="12037" width="1.140625" style="132" customWidth="1"/>
    <col min="12038" max="12038" width="15.5703125" style="132" customWidth="1"/>
    <col min="12039" max="12039" width="1" style="132" customWidth="1"/>
    <col min="12040" max="12040" width="21.42578125" style="132" customWidth="1"/>
    <col min="12041" max="12041" width="11.42578125" style="132" customWidth="1"/>
    <col min="12042" max="12042" width="6.7109375" style="132" customWidth="1"/>
    <col min="12043" max="12288" width="9.140625" style="132"/>
    <col min="12289" max="12289" width="1.42578125" style="132" customWidth="1"/>
    <col min="12290" max="12290" width="13.85546875" style="132" customWidth="1"/>
    <col min="12291" max="12291" width="1.140625" style="132" customWidth="1"/>
    <col min="12292" max="12292" width="16.5703125" style="132" customWidth="1"/>
    <col min="12293" max="12293" width="1.140625" style="132" customWidth="1"/>
    <col min="12294" max="12294" width="15.5703125" style="132" customWidth="1"/>
    <col min="12295" max="12295" width="1" style="132" customWidth="1"/>
    <col min="12296" max="12296" width="21.42578125" style="132" customWidth="1"/>
    <col min="12297" max="12297" width="11.42578125" style="132" customWidth="1"/>
    <col min="12298" max="12298" width="6.7109375" style="132" customWidth="1"/>
    <col min="12299" max="12544" width="9.140625" style="132"/>
    <col min="12545" max="12545" width="1.42578125" style="132" customWidth="1"/>
    <col min="12546" max="12546" width="13.85546875" style="132" customWidth="1"/>
    <col min="12547" max="12547" width="1.140625" style="132" customWidth="1"/>
    <col min="12548" max="12548" width="16.5703125" style="132" customWidth="1"/>
    <col min="12549" max="12549" width="1.140625" style="132" customWidth="1"/>
    <col min="12550" max="12550" width="15.5703125" style="132" customWidth="1"/>
    <col min="12551" max="12551" width="1" style="132" customWidth="1"/>
    <col min="12552" max="12552" width="21.42578125" style="132" customWidth="1"/>
    <col min="12553" max="12553" width="11.42578125" style="132" customWidth="1"/>
    <col min="12554" max="12554" width="6.7109375" style="132" customWidth="1"/>
    <col min="12555" max="12800" width="9.140625" style="132"/>
    <col min="12801" max="12801" width="1.42578125" style="132" customWidth="1"/>
    <col min="12802" max="12802" width="13.85546875" style="132" customWidth="1"/>
    <col min="12803" max="12803" width="1.140625" style="132" customWidth="1"/>
    <col min="12804" max="12804" width="16.5703125" style="132" customWidth="1"/>
    <col min="12805" max="12805" width="1.140625" style="132" customWidth="1"/>
    <col min="12806" max="12806" width="15.5703125" style="132" customWidth="1"/>
    <col min="12807" max="12807" width="1" style="132" customWidth="1"/>
    <col min="12808" max="12808" width="21.42578125" style="132" customWidth="1"/>
    <col min="12809" max="12809" width="11.42578125" style="132" customWidth="1"/>
    <col min="12810" max="12810" width="6.7109375" style="132" customWidth="1"/>
    <col min="12811" max="13056" width="9.140625" style="132"/>
    <col min="13057" max="13057" width="1.42578125" style="132" customWidth="1"/>
    <col min="13058" max="13058" width="13.85546875" style="132" customWidth="1"/>
    <col min="13059" max="13059" width="1.140625" style="132" customWidth="1"/>
    <col min="13060" max="13060" width="16.5703125" style="132" customWidth="1"/>
    <col min="13061" max="13061" width="1.140625" style="132" customWidth="1"/>
    <col min="13062" max="13062" width="15.5703125" style="132" customWidth="1"/>
    <col min="13063" max="13063" width="1" style="132" customWidth="1"/>
    <col min="13064" max="13064" width="21.42578125" style="132" customWidth="1"/>
    <col min="13065" max="13065" width="11.42578125" style="132" customWidth="1"/>
    <col min="13066" max="13066" width="6.7109375" style="132" customWidth="1"/>
    <col min="13067" max="13312" width="9.140625" style="132"/>
    <col min="13313" max="13313" width="1.42578125" style="132" customWidth="1"/>
    <col min="13314" max="13314" width="13.85546875" style="132" customWidth="1"/>
    <col min="13315" max="13315" width="1.140625" style="132" customWidth="1"/>
    <col min="13316" max="13316" width="16.5703125" style="132" customWidth="1"/>
    <col min="13317" max="13317" width="1.140625" style="132" customWidth="1"/>
    <col min="13318" max="13318" width="15.5703125" style="132" customWidth="1"/>
    <col min="13319" max="13319" width="1" style="132" customWidth="1"/>
    <col min="13320" max="13320" width="21.42578125" style="132" customWidth="1"/>
    <col min="13321" max="13321" width="11.42578125" style="132" customWidth="1"/>
    <col min="13322" max="13322" width="6.7109375" style="132" customWidth="1"/>
    <col min="13323" max="13568" width="9.140625" style="132"/>
    <col min="13569" max="13569" width="1.42578125" style="132" customWidth="1"/>
    <col min="13570" max="13570" width="13.85546875" style="132" customWidth="1"/>
    <col min="13571" max="13571" width="1.140625" style="132" customWidth="1"/>
    <col min="13572" max="13572" width="16.5703125" style="132" customWidth="1"/>
    <col min="13573" max="13573" width="1.140625" style="132" customWidth="1"/>
    <col min="13574" max="13574" width="15.5703125" style="132" customWidth="1"/>
    <col min="13575" max="13575" width="1" style="132" customWidth="1"/>
    <col min="13576" max="13576" width="21.42578125" style="132" customWidth="1"/>
    <col min="13577" max="13577" width="11.42578125" style="132" customWidth="1"/>
    <col min="13578" max="13578" width="6.7109375" style="132" customWidth="1"/>
    <col min="13579" max="13824" width="9.140625" style="132"/>
    <col min="13825" max="13825" width="1.42578125" style="132" customWidth="1"/>
    <col min="13826" max="13826" width="13.85546875" style="132" customWidth="1"/>
    <col min="13827" max="13827" width="1.140625" style="132" customWidth="1"/>
    <col min="13828" max="13828" width="16.5703125" style="132" customWidth="1"/>
    <col min="13829" max="13829" width="1.140625" style="132" customWidth="1"/>
    <col min="13830" max="13830" width="15.5703125" style="132" customWidth="1"/>
    <col min="13831" max="13831" width="1" style="132" customWidth="1"/>
    <col min="13832" max="13832" width="21.42578125" style="132" customWidth="1"/>
    <col min="13833" max="13833" width="11.42578125" style="132" customWidth="1"/>
    <col min="13834" max="13834" width="6.7109375" style="132" customWidth="1"/>
    <col min="13835" max="14080" width="9.140625" style="132"/>
    <col min="14081" max="14081" width="1.42578125" style="132" customWidth="1"/>
    <col min="14082" max="14082" width="13.85546875" style="132" customWidth="1"/>
    <col min="14083" max="14083" width="1.140625" style="132" customWidth="1"/>
    <col min="14084" max="14084" width="16.5703125" style="132" customWidth="1"/>
    <col min="14085" max="14085" width="1.140625" style="132" customWidth="1"/>
    <col min="14086" max="14086" width="15.5703125" style="132" customWidth="1"/>
    <col min="14087" max="14087" width="1" style="132" customWidth="1"/>
    <col min="14088" max="14088" width="21.42578125" style="132" customWidth="1"/>
    <col min="14089" max="14089" width="11.42578125" style="132" customWidth="1"/>
    <col min="14090" max="14090" width="6.7109375" style="132" customWidth="1"/>
    <col min="14091" max="14336" width="9.140625" style="132"/>
    <col min="14337" max="14337" width="1.42578125" style="132" customWidth="1"/>
    <col min="14338" max="14338" width="13.85546875" style="132" customWidth="1"/>
    <col min="14339" max="14339" width="1.140625" style="132" customWidth="1"/>
    <col min="14340" max="14340" width="16.5703125" style="132" customWidth="1"/>
    <col min="14341" max="14341" width="1.140625" style="132" customWidth="1"/>
    <col min="14342" max="14342" width="15.5703125" style="132" customWidth="1"/>
    <col min="14343" max="14343" width="1" style="132" customWidth="1"/>
    <col min="14344" max="14344" width="21.42578125" style="132" customWidth="1"/>
    <col min="14345" max="14345" width="11.42578125" style="132" customWidth="1"/>
    <col min="14346" max="14346" width="6.7109375" style="132" customWidth="1"/>
    <col min="14347" max="14592" width="9.140625" style="132"/>
    <col min="14593" max="14593" width="1.42578125" style="132" customWidth="1"/>
    <col min="14594" max="14594" width="13.85546875" style="132" customWidth="1"/>
    <col min="14595" max="14595" width="1.140625" style="132" customWidth="1"/>
    <col min="14596" max="14596" width="16.5703125" style="132" customWidth="1"/>
    <col min="14597" max="14597" width="1.140625" style="132" customWidth="1"/>
    <col min="14598" max="14598" width="15.5703125" style="132" customWidth="1"/>
    <col min="14599" max="14599" width="1" style="132" customWidth="1"/>
    <col min="14600" max="14600" width="21.42578125" style="132" customWidth="1"/>
    <col min="14601" max="14601" width="11.42578125" style="132" customWidth="1"/>
    <col min="14602" max="14602" width="6.7109375" style="132" customWidth="1"/>
    <col min="14603" max="14848" width="9.140625" style="132"/>
    <col min="14849" max="14849" width="1.42578125" style="132" customWidth="1"/>
    <col min="14850" max="14850" width="13.85546875" style="132" customWidth="1"/>
    <col min="14851" max="14851" width="1.140625" style="132" customWidth="1"/>
    <col min="14852" max="14852" width="16.5703125" style="132" customWidth="1"/>
    <col min="14853" max="14853" width="1.140625" style="132" customWidth="1"/>
    <col min="14854" max="14854" width="15.5703125" style="132" customWidth="1"/>
    <col min="14855" max="14855" width="1" style="132" customWidth="1"/>
    <col min="14856" max="14856" width="21.42578125" style="132" customWidth="1"/>
    <col min="14857" max="14857" width="11.42578125" style="132" customWidth="1"/>
    <col min="14858" max="14858" width="6.7109375" style="132" customWidth="1"/>
    <col min="14859" max="15104" width="9.140625" style="132"/>
    <col min="15105" max="15105" width="1.42578125" style="132" customWidth="1"/>
    <col min="15106" max="15106" width="13.85546875" style="132" customWidth="1"/>
    <col min="15107" max="15107" width="1.140625" style="132" customWidth="1"/>
    <col min="15108" max="15108" width="16.5703125" style="132" customWidth="1"/>
    <col min="15109" max="15109" width="1.140625" style="132" customWidth="1"/>
    <col min="15110" max="15110" width="15.5703125" style="132" customWidth="1"/>
    <col min="15111" max="15111" width="1" style="132" customWidth="1"/>
    <col min="15112" max="15112" width="21.42578125" style="132" customWidth="1"/>
    <col min="15113" max="15113" width="11.42578125" style="132" customWidth="1"/>
    <col min="15114" max="15114" width="6.7109375" style="132" customWidth="1"/>
    <col min="15115" max="15360" width="9.140625" style="132"/>
    <col min="15361" max="15361" width="1.42578125" style="132" customWidth="1"/>
    <col min="15362" max="15362" width="13.85546875" style="132" customWidth="1"/>
    <col min="15363" max="15363" width="1.140625" style="132" customWidth="1"/>
    <col min="15364" max="15364" width="16.5703125" style="132" customWidth="1"/>
    <col min="15365" max="15365" width="1.140625" style="132" customWidth="1"/>
    <col min="15366" max="15366" width="15.5703125" style="132" customWidth="1"/>
    <col min="15367" max="15367" width="1" style="132" customWidth="1"/>
    <col min="15368" max="15368" width="21.42578125" style="132" customWidth="1"/>
    <col min="15369" max="15369" width="11.42578125" style="132" customWidth="1"/>
    <col min="15370" max="15370" width="6.7109375" style="132" customWidth="1"/>
    <col min="15371" max="15616" width="9.140625" style="132"/>
    <col min="15617" max="15617" width="1.42578125" style="132" customWidth="1"/>
    <col min="15618" max="15618" width="13.85546875" style="132" customWidth="1"/>
    <col min="15619" max="15619" width="1.140625" style="132" customWidth="1"/>
    <col min="15620" max="15620" width="16.5703125" style="132" customWidth="1"/>
    <col min="15621" max="15621" width="1.140625" style="132" customWidth="1"/>
    <col min="15622" max="15622" width="15.5703125" style="132" customWidth="1"/>
    <col min="15623" max="15623" width="1" style="132" customWidth="1"/>
    <col min="15624" max="15624" width="21.42578125" style="132" customWidth="1"/>
    <col min="15625" max="15625" width="11.42578125" style="132" customWidth="1"/>
    <col min="15626" max="15626" width="6.7109375" style="132" customWidth="1"/>
    <col min="15627" max="15872" width="9.140625" style="132"/>
    <col min="15873" max="15873" width="1.42578125" style="132" customWidth="1"/>
    <col min="15874" max="15874" width="13.85546875" style="132" customWidth="1"/>
    <col min="15875" max="15875" width="1.140625" style="132" customWidth="1"/>
    <col min="15876" max="15876" width="16.5703125" style="132" customWidth="1"/>
    <col min="15877" max="15877" width="1.140625" style="132" customWidth="1"/>
    <col min="15878" max="15878" width="15.5703125" style="132" customWidth="1"/>
    <col min="15879" max="15879" width="1" style="132" customWidth="1"/>
    <col min="15880" max="15880" width="21.42578125" style="132" customWidth="1"/>
    <col min="15881" max="15881" width="11.42578125" style="132" customWidth="1"/>
    <col min="15882" max="15882" width="6.7109375" style="132" customWidth="1"/>
    <col min="15883" max="16128" width="9.140625" style="132"/>
    <col min="16129" max="16129" width="1.42578125" style="132" customWidth="1"/>
    <col min="16130" max="16130" width="13.85546875" style="132" customWidth="1"/>
    <col min="16131" max="16131" width="1.140625" style="132" customWidth="1"/>
    <col min="16132" max="16132" width="16.5703125" style="132" customWidth="1"/>
    <col min="16133" max="16133" width="1.140625" style="132" customWidth="1"/>
    <col min="16134" max="16134" width="15.5703125" style="132" customWidth="1"/>
    <col min="16135" max="16135" width="1" style="132" customWidth="1"/>
    <col min="16136" max="16136" width="21.42578125" style="132" customWidth="1"/>
    <col min="16137" max="16137" width="11.42578125" style="132" customWidth="1"/>
    <col min="16138" max="16138" width="6.7109375" style="132" customWidth="1"/>
    <col min="16139" max="16384" width="9.140625" style="132"/>
  </cols>
  <sheetData>
    <row r="2" spans="2:18" ht="24.75" customHeight="1" x14ac:dyDescent="0.25">
      <c r="B2" s="131" t="s">
        <v>93</v>
      </c>
    </row>
    <row r="3" spans="2:18" ht="12.75" customHeight="1" x14ac:dyDescent="0.25">
      <c r="B3" s="131"/>
    </row>
    <row r="4" spans="2:18" ht="24.75" customHeight="1" x14ac:dyDescent="0.25">
      <c r="B4" s="133" t="s">
        <v>94</v>
      </c>
    </row>
    <row r="7" spans="2:18" x14ac:dyDescent="0.2">
      <c r="L7" s="132" t="s">
        <v>95</v>
      </c>
      <c r="R7" s="132" t="s">
        <v>96</v>
      </c>
    </row>
    <row r="9" spans="2:18" x14ac:dyDescent="0.2">
      <c r="B9" s="134" t="s">
        <v>97</v>
      </c>
      <c r="C9" s="134"/>
      <c r="D9" s="134"/>
      <c r="E9" s="134"/>
      <c r="F9" s="134"/>
      <c r="G9" s="134"/>
      <c r="H9" s="134"/>
      <c r="I9" s="134"/>
    </row>
    <row r="11" spans="2:18" x14ac:dyDescent="0.2">
      <c r="B11" s="132" t="s">
        <v>98</v>
      </c>
    </row>
    <row r="12" spans="2:18" ht="18.75" customHeight="1" x14ac:dyDescent="0.2"/>
    <row r="13" spans="2:18" x14ac:dyDescent="0.2">
      <c r="D13" s="132" t="s">
        <v>99</v>
      </c>
      <c r="F13" s="132" t="s">
        <v>100</v>
      </c>
      <c r="H13" s="132" t="s">
        <v>101</v>
      </c>
    </row>
    <row r="14" spans="2:18" ht="7.5" customHeight="1" x14ac:dyDescent="0.2"/>
    <row r="15" spans="2:18" x14ac:dyDescent="0.2">
      <c r="D15" s="135">
        <v>403788000</v>
      </c>
      <c r="E15" s="136"/>
      <c r="F15" s="135">
        <v>505513000</v>
      </c>
      <c r="G15" s="136"/>
      <c r="H15" s="137">
        <f>IF(F15&gt;D15,F15-D15,(F15+1000000000)-D15)</f>
        <v>101725000</v>
      </c>
    </row>
    <row r="17" spans="2:18" x14ac:dyDescent="0.2">
      <c r="B17" s="138" t="s">
        <v>102</v>
      </c>
      <c r="D17" s="132" t="s">
        <v>103</v>
      </c>
      <c r="H17" s="139">
        <f>H15/325851</f>
        <v>312.18256196850706</v>
      </c>
    </row>
    <row r="23" spans="2:18" x14ac:dyDescent="0.2">
      <c r="I23" s="138"/>
    </row>
    <row r="24" spans="2:18" x14ac:dyDescent="0.2">
      <c r="B24" s="140"/>
    </row>
    <row r="25" spans="2:18" s="141" customFormat="1" ht="13.5" thickBot="1" x14ac:dyDescent="0.25"/>
    <row r="26" spans="2:18" s="140" customFormat="1" x14ac:dyDescent="0.2"/>
    <row r="27" spans="2:18" x14ac:dyDescent="0.2">
      <c r="B27" s="142" t="s">
        <v>104</v>
      </c>
      <c r="C27" s="142"/>
      <c r="D27" s="142"/>
      <c r="E27" s="142"/>
      <c r="F27" s="142"/>
      <c r="G27" s="142"/>
      <c r="H27" s="142"/>
      <c r="I27" s="142"/>
    </row>
    <row r="28" spans="2:18" x14ac:dyDescent="0.2">
      <c r="C28" s="143"/>
      <c r="D28" s="143"/>
      <c r="E28" s="143"/>
      <c r="F28" s="143"/>
      <c r="G28" s="143"/>
      <c r="H28" s="143"/>
      <c r="L28" s="132" t="s">
        <v>95</v>
      </c>
      <c r="R28" s="132" t="s">
        <v>96</v>
      </c>
    </row>
    <row r="29" spans="2:18" x14ac:dyDescent="0.2">
      <c r="B29" s="132" t="s">
        <v>105</v>
      </c>
      <c r="C29" s="143"/>
      <c r="D29" s="143"/>
      <c r="E29" s="143"/>
      <c r="F29" s="143"/>
      <c r="G29" s="143"/>
      <c r="H29" s="143"/>
    </row>
    <row r="30" spans="2:18" ht="20.25" customHeight="1" x14ac:dyDescent="0.2"/>
    <row r="31" spans="2:18" x14ac:dyDescent="0.2">
      <c r="D31" s="132" t="s">
        <v>99</v>
      </c>
      <c r="F31" s="132" t="s">
        <v>100</v>
      </c>
      <c r="H31" s="132" t="s">
        <v>101</v>
      </c>
    </row>
    <row r="32" spans="2:18" ht="5.25" customHeight="1" x14ac:dyDescent="0.2"/>
    <row r="33" spans="2:13" x14ac:dyDescent="0.2">
      <c r="D33" s="144">
        <v>99845500</v>
      </c>
      <c r="E33" s="136"/>
      <c r="F33" s="144">
        <v>51250300</v>
      </c>
      <c r="G33" s="136"/>
      <c r="H33" s="145">
        <f>IF(F33&gt;D33,F33-D33,(F33+100000000)-D33)</f>
        <v>51404800</v>
      </c>
    </row>
    <row r="35" spans="2:13" x14ac:dyDescent="0.2">
      <c r="B35" s="138" t="s">
        <v>102</v>
      </c>
      <c r="D35" s="132" t="s">
        <v>106</v>
      </c>
      <c r="H35" s="139">
        <f>H33/325851</f>
        <v>157.75553857437907</v>
      </c>
    </row>
    <row r="42" spans="2:13" x14ac:dyDescent="0.2">
      <c r="I42" s="138"/>
    </row>
    <row r="43" spans="2:13" x14ac:dyDescent="0.2">
      <c r="B43" s="140"/>
    </row>
    <row r="44" spans="2:13" s="141" customFormat="1" ht="13.5" thickBot="1" x14ac:dyDescent="0.25"/>
    <row r="46" spans="2:13" x14ac:dyDescent="0.2">
      <c r="B46" s="146" t="s">
        <v>107</v>
      </c>
      <c r="C46" s="146"/>
      <c r="D46" s="146"/>
      <c r="E46" s="146"/>
      <c r="F46" s="146"/>
      <c r="G46" s="146"/>
      <c r="H46" s="146"/>
      <c r="M46" s="132" t="s">
        <v>108</v>
      </c>
    </row>
    <row r="47" spans="2:13" x14ac:dyDescent="0.2">
      <c r="C47" s="143"/>
      <c r="D47" s="143"/>
      <c r="E47" s="143"/>
      <c r="F47" s="143"/>
      <c r="G47" s="143"/>
      <c r="H47" s="143"/>
    </row>
    <row r="48" spans="2:13" x14ac:dyDescent="0.2">
      <c r="B48" s="132" t="s">
        <v>109</v>
      </c>
    </row>
    <row r="49" spans="2:13" ht="16.5" customHeight="1" x14ac:dyDescent="0.2"/>
    <row r="50" spans="2:13" x14ac:dyDescent="0.2">
      <c r="D50" s="132" t="s">
        <v>99</v>
      </c>
      <c r="F50" s="132" t="s">
        <v>100</v>
      </c>
      <c r="H50" s="132" t="s">
        <v>110</v>
      </c>
    </row>
    <row r="51" spans="2:13" ht="7.5" customHeight="1" x14ac:dyDescent="0.2"/>
    <row r="52" spans="2:13" x14ac:dyDescent="0.2">
      <c r="D52" s="147">
        <v>894.45500000000004</v>
      </c>
      <c r="E52" s="148"/>
      <c r="F52" s="147">
        <v>33.268999999999998</v>
      </c>
      <c r="G52" s="148"/>
      <c r="H52" s="149">
        <f>IF(F52&gt;D52,F52-D52,(F52+1000)-D52)</f>
        <v>138.81399999999996</v>
      </c>
    </row>
    <row r="59" spans="2:13" x14ac:dyDescent="0.2">
      <c r="I59" s="138"/>
    </row>
    <row r="62" spans="2:13" s="141" customFormat="1" ht="13.5" thickBot="1" x14ac:dyDescent="0.25"/>
    <row r="64" spans="2:13" x14ac:dyDescent="0.2">
      <c r="B64" s="150" t="s">
        <v>111</v>
      </c>
      <c r="C64" s="150"/>
      <c r="D64" s="150"/>
      <c r="E64" s="150"/>
      <c r="F64" s="150"/>
      <c r="G64" s="150"/>
      <c r="H64" s="150"/>
      <c r="M64" s="132" t="s">
        <v>108</v>
      </c>
    </row>
    <row r="66" spans="2:8" x14ac:dyDescent="0.2">
      <c r="B66" s="132" t="s">
        <v>112</v>
      </c>
    </row>
    <row r="67" spans="2:8" ht="18.75" customHeight="1" x14ac:dyDescent="0.2"/>
    <row r="68" spans="2:8" x14ac:dyDescent="0.2">
      <c r="D68" s="132" t="s">
        <v>99</v>
      </c>
      <c r="F68" s="132" t="s">
        <v>100</v>
      </c>
      <c r="H68" s="132" t="s">
        <v>110</v>
      </c>
    </row>
    <row r="69" spans="2:8" ht="5.25" customHeight="1" x14ac:dyDescent="0.2"/>
    <row r="70" spans="2:8" x14ac:dyDescent="0.2">
      <c r="D70" s="151">
        <v>81.258799999999994</v>
      </c>
      <c r="F70" s="151">
        <v>17.573399999999999</v>
      </c>
      <c r="H70" s="152">
        <f>IF(F70&gt;D70,F70-D70,(F70+100)-D70)</f>
        <v>36.314599999999999</v>
      </c>
    </row>
    <row r="83" spans="2:2" s="141" customFormat="1" ht="13.5" thickBot="1" x14ac:dyDescent="0.25"/>
    <row r="86" spans="2:2" x14ac:dyDescent="0.2">
      <c r="B86" s="132" t="s">
        <v>113</v>
      </c>
    </row>
    <row r="88" spans="2:2" x14ac:dyDescent="0.2">
      <c r="B88" s="132" t="s">
        <v>114</v>
      </c>
    </row>
    <row r="90" spans="2:2" x14ac:dyDescent="0.2">
      <c r="B90" s="132" t="s">
        <v>115</v>
      </c>
    </row>
    <row r="91" spans="2:2" x14ac:dyDescent="0.2">
      <c r="B91" s="132" t="s">
        <v>116</v>
      </c>
    </row>
    <row r="93" spans="2:2" x14ac:dyDescent="0.2">
      <c r="B93" s="132" t="s">
        <v>117</v>
      </c>
    </row>
  </sheetData>
  <sheetProtection selectLockedCells="1"/>
  <pageMargins left="0.75" right="0.75" top="1" bottom="1" header="0.5" footer="0.5"/>
  <pageSetup scale="61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sqref="A1:F36"/>
    </sheetView>
  </sheetViews>
  <sheetFormatPr defaultRowHeight="15" x14ac:dyDescent="0.25"/>
  <cols>
    <col min="1" max="2" width="26.28515625" customWidth="1"/>
    <col min="3" max="3" width="6.140625" customWidth="1"/>
    <col min="4" max="4" width="20.85546875" bestFit="1" customWidth="1"/>
    <col min="5" max="7" width="26.28515625" customWidth="1"/>
  </cols>
  <sheetData>
    <row r="1" spans="1:8" ht="15.75" customHeight="1" thickBot="1" x14ac:dyDescent="0.3">
      <c r="C1" s="157"/>
    </row>
    <row r="2" spans="1:8" ht="15.75" customHeight="1" x14ac:dyDescent="0.25">
      <c r="C2" s="157"/>
      <c r="D2" s="46" t="s">
        <v>118</v>
      </c>
      <c r="E2" s="237"/>
      <c r="F2" s="238"/>
    </row>
    <row r="3" spans="1:8" ht="15.75" customHeight="1" x14ac:dyDescent="0.25">
      <c r="C3" s="157"/>
      <c r="D3" s="49" t="s">
        <v>119</v>
      </c>
      <c r="E3" s="228"/>
      <c r="F3" s="236"/>
    </row>
    <row r="4" spans="1:8" ht="15.75" customHeight="1" thickBot="1" x14ac:dyDescent="0.3">
      <c r="C4" s="54"/>
      <c r="D4" s="49" t="s">
        <v>120</v>
      </c>
      <c r="E4" s="228"/>
      <c r="F4" s="236"/>
    </row>
    <row r="5" spans="1:8" ht="15.75" customHeight="1" x14ac:dyDescent="0.25">
      <c r="A5" s="46" t="s">
        <v>1</v>
      </c>
      <c r="B5" s="39"/>
      <c r="C5" s="56"/>
      <c r="D5" s="49" t="s">
        <v>121</v>
      </c>
      <c r="E5" s="228"/>
      <c r="F5" s="236"/>
    </row>
    <row r="6" spans="1:8" ht="15.75" customHeight="1" x14ac:dyDescent="0.25">
      <c r="A6" s="48" t="s">
        <v>3</v>
      </c>
      <c r="B6" s="160"/>
      <c r="C6" s="56"/>
      <c r="D6" s="49" t="s">
        <v>122</v>
      </c>
      <c r="E6" s="228"/>
      <c r="F6" s="236"/>
    </row>
    <row r="7" spans="1:8" ht="15.75" customHeight="1" x14ac:dyDescent="0.25">
      <c r="A7" s="48" t="s">
        <v>5</v>
      </c>
      <c r="B7" s="160"/>
      <c r="C7" s="56"/>
      <c r="D7" s="49" t="s">
        <v>123</v>
      </c>
      <c r="E7" s="228"/>
      <c r="F7" s="236"/>
      <c r="G7" s="47"/>
      <c r="H7" s="47"/>
    </row>
    <row r="8" spans="1:8" ht="15.75" customHeight="1" x14ac:dyDescent="0.25">
      <c r="A8" s="57" t="s">
        <v>124</v>
      </c>
      <c r="B8" s="58"/>
      <c r="D8" s="57" t="s">
        <v>8</v>
      </c>
      <c r="E8" s="230"/>
      <c r="F8" s="231"/>
      <c r="G8" s="47"/>
      <c r="H8" s="47"/>
    </row>
    <row r="9" spans="1:8" ht="15.75" customHeight="1" x14ac:dyDescent="0.25">
      <c r="A9" s="49" t="s">
        <v>125</v>
      </c>
      <c r="B9" s="40"/>
      <c r="D9" s="49" t="s">
        <v>10</v>
      </c>
      <c r="E9" s="232"/>
      <c r="F9" s="233"/>
      <c r="G9" s="47"/>
    </row>
    <row r="10" spans="1:8" ht="15.75" customHeight="1" thickBot="1" x14ac:dyDescent="0.3">
      <c r="A10" s="50" t="s">
        <v>126</v>
      </c>
      <c r="B10" s="38"/>
      <c r="D10" s="48" t="s">
        <v>12</v>
      </c>
      <c r="E10" s="232"/>
      <c r="F10" s="233"/>
      <c r="G10" s="47"/>
    </row>
    <row r="11" spans="1:8" ht="15.75" customHeight="1" x14ac:dyDescent="0.25">
      <c r="D11" s="49" t="s">
        <v>14</v>
      </c>
      <c r="E11" s="232"/>
      <c r="F11" s="233"/>
      <c r="G11" s="47"/>
    </row>
    <row r="12" spans="1:8" ht="15.75" customHeight="1" x14ac:dyDescent="0.25">
      <c r="D12" s="49" t="s">
        <v>16</v>
      </c>
      <c r="E12" s="232"/>
      <c r="F12" s="233"/>
      <c r="G12" s="47"/>
    </row>
    <row r="13" spans="1:8" ht="15.75" customHeight="1" thickBot="1" x14ac:dyDescent="0.3">
      <c r="D13" s="50" t="s">
        <v>127</v>
      </c>
      <c r="E13" s="222"/>
      <c r="F13" s="223"/>
      <c r="G13" s="47"/>
    </row>
    <row r="14" spans="1:8" ht="15.75" customHeight="1" thickBot="1" x14ac:dyDescent="0.3">
      <c r="A14" s="45"/>
      <c r="B14" s="45"/>
      <c r="C14" s="45"/>
      <c r="D14" s="45"/>
      <c r="E14" s="47"/>
      <c r="F14" s="47"/>
      <c r="G14" s="47"/>
    </row>
    <row r="15" spans="1:8" ht="15.75" customHeight="1" x14ac:dyDescent="0.25">
      <c r="A15" s="195" t="s">
        <v>19</v>
      </c>
      <c r="B15" s="197" t="s">
        <v>20</v>
      </c>
      <c r="C15" s="224" t="s">
        <v>21</v>
      </c>
      <c r="D15" s="225"/>
      <c r="E15" s="41" t="s">
        <v>23</v>
      </c>
      <c r="F15" s="44" t="s">
        <v>24</v>
      </c>
      <c r="G15" s="51"/>
      <c r="H15" s="47"/>
    </row>
    <row r="16" spans="1:8" ht="15.75" customHeight="1" x14ac:dyDescent="0.25">
      <c r="A16" s="196"/>
      <c r="B16" s="198"/>
      <c r="C16" s="226"/>
      <c r="D16" s="227"/>
      <c r="E16" s="42" t="s">
        <v>25</v>
      </c>
      <c r="F16" s="43" t="s">
        <v>26</v>
      </c>
      <c r="G16" s="51"/>
      <c r="H16" s="47"/>
    </row>
    <row r="17" spans="1:8" ht="15.75" customHeight="1" x14ac:dyDescent="0.25">
      <c r="A17" s="52"/>
      <c r="B17" s="159"/>
      <c r="C17" s="228"/>
      <c r="D17" s="229"/>
      <c r="E17" s="159"/>
      <c r="F17" s="160"/>
      <c r="G17" s="51"/>
      <c r="H17" s="47"/>
    </row>
    <row r="18" spans="1:8" ht="15.75" customHeight="1" x14ac:dyDescent="0.25">
      <c r="A18" s="52"/>
      <c r="B18" s="159"/>
      <c r="C18" s="228"/>
      <c r="D18" s="229"/>
      <c r="E18" s="159"/>
      <c r="F18" s="160"/>
      <c r="G18" s="51"/>
      <c r="H18" s="47"/>
    </row>
    <row r="19" spans="1:8" ht="15.75" customHeight="1" x14ac:dyDescent="0.25">
      <c r="A19" s="52"/>
      <c r="B19" s="159"/>
      <c r="C19" s="228"/>
      <c r="D19" s="229"/>
      <c r="E19" s="159"/>
      <c r="F19" s="160"/>
      <c r="G19" s="51"/>
      <c r="H19" s="47"/>
    </row>
    <row r="20" spans="1:8" ht="15.75" customHeight="1" x14ac:dyDescent="0.25">
      <c r="A20" s="52"/>
      <c r="B20" s="159"/>
      <c r="C20" s="228"/>
      <c r="D20" s="229"/>
      <c r="E20" s="159"/>
      <c r="F20" s="160"/>
      <c r="G20" s="51"/>
      <c r="H20" s="47"/>
    </row>
    <row r="21" spans="1:8" ht="15.75" customHeight="1" x14ac:dyDescent="0.25">
      <c r="A21" s="52"/>
      <c r="B21" s="159"/>
      <c r="C21" s="228"/>
      <c r="D21" s="229"/>
      <c r="E21" s="159"/>
      <c r="F21" s="160"/>
      <c r="G21" s="51"/>
      <c r="H21" s="47"/>
    </row>
    <row r="22" spans="1:8" ht="15.75" customHeight="1" x14ac:dyDescent="0.25">
      <c r="A22" s="52"/>
      <c r="B22" s="159"/>
      <c r="C22" s="228"/>
      <c r="D22" s="229"/>
      <c r="E22" s="159"/>
      <c r="F22" s="160"/>
      <c r="G22" s="51"/>
      <c r="H22" s="47"/>
    </row>
    <row r="23" spans="1:8" ht="15.75" customHeight="1" x14ac:dyDescent="0.25">
      <c r="A23" s="52"/>
      <c r="B23" s="159"/>
      <c r="C23" s="228"/>
      <c r="D23" s="229"/>
      <c r="E23" s="159"/>
      <c r="F23" s="160"/>
      <c r="G23" s="51"/>
      <c r="H23" s="47"/>
    </row>
    <row r="24" spans="1:8" ht="15.75" customHeight="1" x14ac:dyDescent="0.25">
      <c r="A24" s="52"/>
      <c r="B24" s="159"/>
      <c r="C24" s="228"/>
      <c r="D24" s="229"/>
      <c r="E24" s="159"/>
      <c r="F24" s="160"/>
      <c r="G24" s="51"/>
      <c r="H24" s="47"/>
    </row>
    <row r="25" spans="1:8" ht="15.75" customHeight="1" x14ac:dyDescent="0.25">
      <c r="A25" s="52"/>
      <c r="B25" s="159"/>
      <c r="C25" s="228"/>
      <c r="D25" s="229"/>
      <c r="E25" s="159"/>
      <c r="F25" s="160"/>
      <c r="G25" s="51"/>
      <c r="H25" s="47"/>
    </row>
    <row r="26" spans="1:8" ht="15.75" customHeight="1" thickBot="1" x14ac:dyDescent="0.3">
      <c r="A26" s="53"/>
      <c r="B26" s="161"/>
      <c r="C26" s="234"/>
      <c r="D26" s="235"/>
      <c r="E26" s="161"/>
      <c r="F26" s="162"/>
      <c r="G26" s="51"/>
      <c r="H26" s="47"/>
    </row>
    <row r="27" spans="1:8" ht="15.75" customHeight="1" thickBot="1" x14ac:dyDescent="0.3">
      <c r="A27" s="47"/>
      <c r="B27" s="47"/>
      <c r="C27" s="47"/>
      <c r="D27" s="47"/>
      <c r="E27" s="47"/>
      <c r="F27" s="47"/>
      <c r="G27" s="51"/>
      <c r="H27" s="51"/>
    </row>
    <row r="28" spans="1:8" ht="15.75" customHeight="1" x14ac:dyDescent="0.25">
      <c r="A28" s="46" t="s">
        <v>128</v>
      </c>
      <c r="B28" s="39"/>
      <c r="C28" s="157"/>
      <c r="D28" s="179" t="s">
        <v>29</v>
      </c>
      <c r="E28" s="180"/>
      <c r="F28" s="39"/>
      <c r="H28" s="51"/>
    </row>
    <row r="29" spans="1:8" ht="15.75" customHeight="1" thickBot="1" x14ac:dyDescent="0.3">
      <c r="A29" s="50" t="s">
        <v>30</v>
      </c>
      <c r="B29" s="162"/>
      <c r="C29" s="157"/>
      <c r="D29" s="181" t="s">
        <v>31</v>
      </c>
      <c r="E29" s="182"/>
      <c r="F29" s="162"/>
      <c r="H29" s="51"/>
    </row>
    <row r="30" spans="1:8" ht="15.75" thickBot="1" x14ac:dyDescent="0.3"/>
    <row r="31" spans="1:8" x14ac:dyDescent="0.25">
      <c r="A31" s="183" t="s">
        <v>32</v>
      </c>
      <c r="B31" s="186"/>
      <c r="C31" s="187"/>
      <c r="D31" s="187"/>
      <c r="E31" s="187"/>
      <c r="F31" s="188"/>
      <c r="G31" s="55"/>
      <c r="H31" s="55"/>
    </row>
    <row r="32" spans="1:8" x14ac:dyDescent="0.25">
      <c r="A32" s="184"/>
      <c r="B32" s="189"/>
      <c r="C32" s="190"/>
      <c r="D32" s="190"/>
      <c r="E32" s="190"/>
      <c r="F32" s="191"/>
      <c r="G32" s="55"/>
      <c r="H32" s="55"/>
    </row>
    <row r="33" spans="1:8" x14ac:dyDescent="0.25">
      <c r="A33" s="184"/>
      <c r="B33" s="189"/>
      <c r="C33" s="190"/>
      <c r="D33" s="190"/>
      <c r="E33" s="190"/>
      <c r="F33" s="191"/>
      <c r="G33" s="55"/>
      <c r="H33" s="55"/>
    </row>
    <row r="34" spans="1:8" ht="15.75" thickBot="1" x14ac:dyDescent="0.3">
      <c r="A34" s="185"/>
      <c r="B34" s="192"/>
      <c r="C34" s="193"/>
      <c r="D34" s="193"/>
      <c r="E34" s="193"/>
      <c r="F34" s="194"/>
      <c r="G34" s="55"/>
      <c r="H34" s="55"/>
    </row>
    <row r="36" spans="1:8" x14ac:dyDescent="0.25">
      <c r="A36" s="7" t="s">
        <v>129</v>
      </c>
    </row>
    <row r="37" spans="1:8" ht="17.25" x14ac:dyDescent="0.25">
      <c r="A37" s="7" t="s">
        <v>34</v>
      </c>
    </row>
  </sheetData>
  <mergeCells count="29">
    <mergeCell ref="E7:F7"/>
    <mergeCell ref="E2:F2"/>
    <mergeCell ref="E3:F3"/>
    <mergeCell ref="E4:F4"/>
    <mergeCell ref="E5:F5"/>
    <mergeCell ref="E6:F6"/>
    <mergeCell ref="A31:A34"/>
    <mergeCell ref="A15:A16"/>
    <mergeCell ref="B15:B16"/>
    <mergeCell ref="C22:D22"/>
    <mergeCell ref="C23:D23"/>
    <mergeCell ref="C24:D24"/>
    <mergeCell ref="C25:D25"/>
    <mergeCell ref="C26:D26"/>
    <mergeCell ref="B31:F34"/>
    <mergeCell ref="D28:E28"/>
    <mergeCell ref="D29:E29"/>
    <mergeCell ref="C20:D20"/>
    <mergeCell ref="C21:D21"/>
    <mergeCell ref="E8:F8"/>
    <mergeCell ref="E9:F9"/>
    <mergeCell ref="E10:F10"/>
    <mergeCell ref="E11:F11"/>
    <mergeCell ref="E12:F12"/>
    <mergeCell ref="E13:F13"/>
    <mergeCell ref="C15:D16"/>
    <mergeCell ref="C17:D17"/>
    <mergeCell ref="C18:D18"/>
    <mergeCell ref="C19:D19"/>
  </mergeCells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4" workbookViewId="0">
      <selection sqref="A1:F36"/>
    </sheetView>
  </sheetViews>
  <sheetFormatPr defaultRowHeight="15" x14ac:dyDescent="0.25"/>
  <cols>
    <col min="1" max="1" width="15.42578125" bestFit="1" customWidth="1"/>
    <col min="2" max="2" width="9" bestFit="1" customWidth="1"/>
    <col min="4" max="4" width="12.140625" customWidth="1"/>
    <col min="5" max="5" width="24.85546875" bestFit="1" customWidth="1"/>
    <col min="6" max="6" width="15.42578125" customWidth="1"/>
    <col min="7" max="7" width="10" bestFit="1" customWidth="1"/>
  </cols>
  <sheetData>
    <row r="1" spans="1:9" ht="15.75" thickBot="1" x14ac:dyDescent="0.3"/>
    <row r="2" spans="1:9" x14ac:dyDescent="0.25">
      <c r="A2" s="9" t="s">
        <v>130</v>
      </c>
      <c r="B2" s="165">
        <v>2013</v>
      </c>
      <c r="C2" s="10"/>
      <c r="E2" s="9" t="s">
        <v>131</v>
      </c>
      <c r="F2" s="243" t="s">
        <v>132</v>
      </c>
      <c r="G2" s="243"/>
      <c r="H2" s="243"/>
      <c r="I2" s="244"/>
    </row>
    <row r="3" spans="1:9" x14ac:dyDescent="0.25">
      <c r="A3" s="11" t="s">
        <v>133</v>
      </c>
      <c r="B3" s="164">
        <v>20</v>
      </c>
      <c r="C3" s="12" t="s">
        <v>134</v>
      </c>
      <c r="E3" s="15" t="s">
        <v>135</v>
      </c>
      <c r="F3" s="239" t="s">
        <v>136</v>
      </c>
      <c r="G3" s="239"/>
      <c r="H3" s="239"/>
      <c r="I3" s="240"/>
    </row>
    <row r="4" spans="1:9" ht="15.75" thickBot="1" x14ac:dyDescent="0.3">
      <c r="A4" s="13" t="s">
        <v>137</v>
      </c>
      <c r="B4" s="163">
        <v>179</v>
      </c>
      <c r="C4" s="14" t="s">
        <v>138</v>
      </c>
      <c r="E4" s="15" t="s">
        <v>139</v>
      </c>
      <c r="F4" s="239" t="s">
        <v>140</v>
      </c>
      <c r="G4" s="239"/>
      <c r="H4" s="239"/>
      <c r="I4" s="240"/>
    </row>
    <row r="5" spans="1:9" ht="15.75" thickBot="1" x14ac:dyDescent="0.3">
      <c r="E5" s="16"/>
      <c r="F5" s="245"/>
      <c r="G5" s="245"/>
      <c r="H5" s="245"/>
      <c r="I5" s="246"/>
    </row>
    <row r="6" spans="1:9" ht="13.5" customHeight="1" x14ac:dyDescent="0.25">
      <c r="A6" s="9" t="s">
        <v>141</v>
      </c>
      <c r="B6" s="19" t="s">
        <v>142</v>
      </c>
      <c r="C6" s="20" t="s">
        <v>35</v>
      </c>
      <c r="E6" s="15" t="s">
        <v>143</v>
      </c>
      <c r="F6" s="241">
        <v>7852560627</v>
      </c>
      <c r="G6" s="241"/>
      <c r="H6" s="241"/>
      <c r="I6" s="242"/>
    </row>
    <row r="7" spans="1:9" x14ac:dyDescent="0.25">
      <c r="A7" s="15" t="s">
        <v>144</v>
      </c>
      <c r="B7" s="18" t="s">
        <v>145</v>
      </c>
      <c r="C7" s="21" t="s">
        <v>146</v>
      </c>
      <c r="E7" s="15" t="s">
        <v>147</v>
      </c>
      <c r="F7" s="239" t="s">
        <v>148</v>
      </c>
      <c r="G7" s="239"/>
      <c r="H7" s="239"/>
      <c r="I7" s="240"/>
    </row>
    <row r="8" spans="1:9" ht="15.75" thickBot="1" x14ac:dyDescent="0.3">
      <c r="A8" s="17" t="s">
        <v>149</v>
      </c>
      <c r="B8" s="22" t="s">
        <v>150</v>
      </c>
      <c r="C8" s="23" t="s">
        <v>151</v>
      </c>
      <c r="E8" s="17" t="s">
        <v>152</v>
      </c>
      <c r="F8" s="247">
        <v>123456789</v>
      </c>
      <c r="G8" s="247"/>
      <c r="H8" s="247"/>
      <c r="I8" s="248"/>
    </row>
    <row r="9" spans="1:9" ht="15.75" thickBot="1" x14ac:dyDescent="0.3"/>
    <row r="10" spans="1:9" x14ac:dyDescent="0.25">
      <c r="A10" s="9" t="s">
        <v>153</v>
      </c>
      <c r="B10" s="166">
        <v>1148</v>
      </c>
    </row>
    <row r="11" spans="1:9" x14ac:dyDescent="0.25">
      <c r="A11" s="15" t="s">
        <v>154</v>
      </c>
      <c r="B11" s="25"/>
      <c r="D11" s="6"/>
    </row>
    <row r="12" spans="1:9" x14ac:dyDescent="0.25">
      <c r="A12" s="11" t="s">
        <v>155</v>
      </c>
      <c r="B12" s="25"/>
      <c r="C12" s="1"/>
      <c r="D12" s="6"/>
      <c r="E12" s="6"/>
    </row>
    <row r="13" spans="1:9" ht="15.75" thickBot="1" x14ac:dyDescent="0.3">
      <c r="A13" s="17" t="s">
        <v>156</v>
      </c>
      <c r="B13" s="29" t="s">
        <v>157</v>
      </c>
      <c r="C13" s="5"/>
    </row>
    <row r="14" spans="1:9" ht="15.75" thickBot="1" x14ac:dyDescent="0.3">
      <c r="A14" s="2"/>
      <c r="B14" s="4"/>
      <c r="C14" s="3"/>
    </row>
    <row r="15" spans="1:9" ht="17.25" x14ac:dyDescent="0.25">
      <c r="A15" s="249" t="s">
        <v>158</v>
      </c>
      <c r="B15" s="251" t="s">
        <v>159</v>
      </c>
      <c r="C15" s="251" t="s">
        <v>160</v>
      </c>
      <c r="D15" s="30" t="s">
        <v>161</v>
      </c>
      <c r="E15" s="30" t="s">
        <v>162</v>
      </c>
      <c r="F15" s="31" t="s">
        <v>163</v>
      </c>
    </row>
    <row r="16" spans="1:9" x14ac:dyDescent="0.25">
      <c r="A16" s="250"/>
      <c r="B16" s="252"/>
      <c r="C16" s="252"/>
      <c r="D16" s="26" t="s">
        <v>164</v>
      </c>
      <c r="E16" s="26" t="s">
        <v>165</v>
      </c>
      <c r="F16" s="32" t="s">
        <v>166</v>
      </c>
    </row>
    <row r="17" spans="1:9" x14ac:dyDescent="0.25">
      <c r="A17" s="35">
        <v>2001</v>
      </c>
      <c r="B17" s="8">
        <v>62</v>
      </c>
      <c r="C17" s="8">
        <v>227</v>
      </c>
      <c r="D17" s="24"/>
      <c r="E17" s="24"/>
      <c r="F17" s="25"/>
    </row>
    <row r="18" spans="1:9" x14ac:dyDescent="0.25">
      <c r="A18" s="35">
        <v>2002</v>
      </c>
      <c r="B18" s="8">
        <v>62</v>
      </c>
      <c r="C18" s="8">
        <v>213</v>
      </c>
      <c r="D18" s="24"/>
      <c r="E18" s="24"/>
      <c r="F18" s="25"/>
    </row>
    <row r="19" spans="1:9" x14ac:dyDescent="0.25">
      <c r="A19" s="35">
        <v>2003</v>
      </c>
      <c r="B19" s="8">
        <v>62</v>
      </c>
      <c r="C19" s="8">
        <v>218</v>
      </c>
      <c r="D19" s="24"/>
      <c r="E19" s="24"/>
      <c r="F19" s="25"/>
    </row>
    <row r="20" spans="1:9" x14ac:dyDescent="0.25">
      <c r="A20" s="35">
        <v>2004</v>
      </c>
      <c r="B20" s="8">
        <v>62</v>
      </c>
      <c r="C20" s="8">
        <v>249</v>
      </c>
      <c r="D20" s="24"/>
      <c r="E20" s="24"/>
      <c r="F20" s="25"/>
    </row>
    <row r="21" spans="1:9" x14ac:dyDescent="0.25">
      <c r="A21" s="35">
        <v>2005</v>
      </c>
      <c r="B21" s="8">
        <v>62</v>
      </c>
      <c r="C21" s="8">
        <v>194</v>
      </c>
      <c r="D21" s="24"/>
      <c r="E21" s="24"/>
      <c r="F21" s="25"/>
    </row>
    <row r="22" spans="1:9" x14ac:dyDescent="0.25">
      <c r="A22" s="35">
        <v>2006</v>
      </c>
      <c r="B22" s="8">
        <v>63.2</v>
      </c>
      <c r="C22" s="8">
        <v>180</v>
      </c>
      <c r="D22" s="24"/>
      <c r="E22" s="24"/>
      <c r="F22" s="25"/>
    </row>
    <row r="23" spans="1:9" x14ac:dyDescent="0.25">
      <c r="A23" s="35">
        <v>2007</v>
      </c>
      <c r="B23" s="8">
        <v>62.6</v>
      </c>
      <c r="C23" s="8">
        <v>226</v>
      </c>
      <c r="D23" s="24"/>
      <c r="E23" s="24"/>
      <c r="F23" s="25"/>
    </row>
    <row r="24" spans="1:9" x14ac:dyDescent="0.25">
      <c r="A24" s="35">
        <v>2009</v>
      </c>
      <c r="B24" s="8">
        <v>62.6</v>
      </c>
      <c r="C24" s="8">
        <v>236</v>
      </c>
      <c r="D24" s="24"/>
      <c r="E24" s="24"/>
      <c r="F24" s="25"/>
    </row>
    <row r="25" spans="1:9" x14ac:dyDescent="0.25">
      <c r="A25" s="35">
        <v>2010</v>
      </c>
      <c r="B25" s="8">
        <v>62</v>
      </c>
      <c r="C25" s="8">
        <v>189</v>
      </c>
      <c r="D25" s="24"/>
      <c r="E25" s="24"/>
      <c r="F25" s="25"/>
    </row>
    <row r="26" spans="1:9" ht="15.75" thickBot="1" x14ac:dyDescent="0.3">
      <c r="A26" s="36">
        <v>2012</v>
      </c>
      <c r="B26" s="37">
        <v>62</v>
      </c>
      <c r="C26" s="37">
        <v>228</v>
      </c>
      <c r="D26" s="33"/>
      <c r="E26" s="33"/>
      <c r="F26" s="34"/>
    </row>
    <row r="27" spans="1:9" ht="15.75" thickBot="1" x14ac:dyDescent="0.3"/>
    <row r="28" spans="1:9" ht="15.75" thickBot="1" x14ac:dyDescent="0.3">
      <c r="A28" s="27" t="s">
        <v>167</v>
      </c>
      <c r="B28" s="28">
        <v>216</v>
      </c>
    </row>
    <row r="29" spans="1:9" ht="15.75" thickBot="1" x14ac:dyDescent="0.3"/>
    <row r="30" spans="1:9" x14ac:dyDescent="0.25">
      <c r="A30" s="253" t="s">
        <v>32</v>
      </c>
      <c r="B30" s="254"/>
      <c r="C30" s="254"/>
      <c r="D30" s="254"/>
      <c r="E30" s="254"/>
      <c r="F30" s="254"/>
      <c r="G30" s="254"/>
      <c r="H30" s="254"/>
      <c r="I30" s="255"/>
    </row>
    <row r="31" spans="1:9" x14ac:dyDescent="0.25">
      <c r="A31" s="256"/>
      <c r="B31" s="257"/>
      <c r="C31" s="257"/>
      <c r="D31" s="257"/>
      <c r="E31" s="257"/>
      <c r="F31" s="257"/>
      <c r="G31" s="257"/>
      <c r="H31" s="257"/>
      <c r="I31" s="258"/>
    </row>
    <row r="32" spans="1:9" x14ac:dyDescent="0.25">
      <c r="A32" s="256"/>
      <c r="B32" s="257"/>
      <c r="C32" s="257"/>
      <c r="D32" s="257"/>
      <c r="E32" s="257"/>
      <c r="F32" s="257"/>
      <c r="G32" s="257"/>
      <c r="H32" s="257"/>
      <c r="I32" s="258"/>
    </row>
    <row r="33" spans="1:9" ht="15.75" thickBot="1" x14ac:dyDescent="0.3">
      <c r="A33" s="259"/>
      <c r="B33" s="260"/>
      <c r="C33" s="260"/>
      <c r="D33" s="260"/>
      <c r="E33" s="260"/>
      <c r="F33" s="260"/>
      <c r="G33" s="260"/>
      <c r="H33" s="260"/>
      <c r="I33" s="261"/>
    </row>
    <row r="35" spans="1:9" x14ac:dyDescent="0.25">
      <c r="A35" s="7" t="s">
        <v>129</v>
      </c>
    </row>
    <row r="36" spans="1:9" ht="17.25" x14ac:dyDescent="0.25">
      <c r="A36" s="7" t="s">
        <v>34</v>
      </c>
    </row>
  </sheetData>
  <mergeCells count="11">
    <mergeCell ref="F8:I8"/>
    <mergeCell ref="A15:A16"/>
    <mergeCell ref="B15:B16"/>
    <mergeCell ref="C15:C16"/>
    <mergeCell ref="A30:I33"/>
    <mergeCell ref="F7:I7"/>
    <mergeCell ref="F6:I6"/>
    <mergeCell ref="F2:I2"/>
    <mergeCell ref="F3:I3"/>
    <mergeCell ref="F4:I4"/>
    <mergeCell ref="F5:I5"/>
  </mergeCells>
  <pageMargins left="0.7" right="0.7" top="0.75" bottom="0.75" header="0.3" footer="0.3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36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3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BB5932-6FEC-49AF-AD3E-16BC341743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B789AA-0F71-403B-983F-D38DD044E6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EE1609-C55D-4F33-B4DB-D62E1BC587EB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Limited Irr Fillable Doc Tool</vt:lpstr>
      <vt:lpstr>Limited Irr Doc Too Example</vt:lpstr>
      <vt:lpstr>Water Apportionment Tool</vt:lpstr>
      <vt:lpstr>Water Apportionment Tool Exampl</vt:lpstr>
      <vt:lpstr>Meter Calculation Conversion</vt:lpstr>
      <vt:lpstr>Sheet1 (2)</vt:lpstr>
      <vt:lpstr>Sheet1</vt:lpstr>
      <vt:lpstr>Sheet2</vt:lpstr>
      <vt:lpstr>Sheet3</vt:lpstr>
      <vt:lpstr>'Limited Irr Doc Too Example'!Print_Area</vt:lpstr>
      <vt:lpstr>'Limited Irr Fillable Doc Tool'!Print_Area</vt:lpstr>
    </vt:vector>
  </TitlesOfParts>
  <Manager/>
  <Company>USDA Risk Management Agency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Beach, Shawn - RMA</dc:creator>
  <cp:keywords/>
  <dc:description/>
  <cp:lastModifiedBy>Wills, Brenda - RMA</cp:lastModifiedBy>
  <dcterms:created xsi:type="dcterms:W3CDTF">2012-09-18T17:37:36Z</dcterms:created>
  <dcterms:modified xsi:type="dcterms:W3CDTF">2017-02-15T20:27:59Z</dcterms:modified>
  <cp:category/>
  <cp:contentStatus/>
</cp:coreProperties>
</file>